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do\Desktop\"/>
    </mc:Choice>
  </mc:AlternateContent>
  <xr:revisionPtr revIDLastSave="0" documentId="13_ncr:1_{F0B3F897-408E-4BBA-A7F2-B6725A0FBBFF}" xr6:coauthVersionLast="47" xr6:coauthVersionMax="47" xr10:uidLastSave="{00000000-0000-0000-0000-000000000000}"/>
  <bookViews>
    <workbookView xWindow="-108" yWindow="-108" windowWidth="23256" windowHeight="12456" tabRatio="598" activeTab="1" xr2:uid="{00000000-000D-0000-FFFF-FFFF00000000}"/>
  </bookViews>
  <sheets>
    <sheet name="ANEXO 1" sheetId="5" r:id="rId1"/>
    <sheet name="Hoja1" sheetId="21" r:id="rId2"/>
    <sheet name="MCPP" sheetId="20" r:id="rId3"/>
    <sheet name="ANEXO 2" sheetId="17" r:id="rId4"/>
    <sheet name="ANEXO 3" sheetId="18" r:id="rId5"/>
  </sheets>
  <externalReferences>
    <externalReference r:id="rId6"/>
    <externalReference r:id="rId7"/>
  </externalReferences>
  <definedNames>
    <definedName name="_xlnm._FilterDatabase" localSheetId="0" hidden="1">'ANEXO 1'!$A$10:$AH$39</definedName>
    <definedName name="_xlnm._FilterDatabase" localSheetId="3" hidden="1">'ANEXO 2'!#REF!</definedName>
    <definedName name="_xlnm._FilterDatabase" localSheetId="4" hidden="1">'ANEXO 3'!$A$10:$AG$10</definedName>
    <definedName name="_xlnm._FilterDatabase" localSheetId="1" hidden="1">Hoja1!$A$8:$AH$36</definedName>
    <definedName name="_xlnm.Print_Area" localSheetId="0">'ANEXO 1'!$A$1:$AA$48</definedName>
    <definedName name="_xlnm.Print_Area" localSheetId="3">'ANEXO 2'!$A$1:$S$38</definedName>
    <definedName name="_xlnm.Print_Area" localSheetId="4">'ANEXO 3'!$A$1:$S$21</definedName>
    <definedName name="_xlnm.Database" localSheetId="3">#REF!</definedName>
    <definedName name="_xlnm.Database" localSheetId="4">#REF!</definedName>
    <definedName name="_xlnm.Database">#REF!</definedName>
    <definedName name="CADENA">[1]CADENA!$F$6:$J$235</definedName>
    <definedName name="RMT" localSheetId="0">'ANEXO 1'!$AA$5</definedName>
    <definedName name="RMT" localSheetId="3">'ANEXO 2'!$S$5</definedName>
    <definedName name="RMT" localSheetId="4">'ANEXO 3'!$S$5</definedName>
    <definedName name="RMT">#REF!</definedName>
    <definedName name="RMV" localSheetId="0">'ANEXO 1'!#REF!</definedName>
    <definedName name="RMV" localSheetId="3">'ANEXO 2'!#REF!</definedName>
    <definedName name="RMV" localSheetId="4">'ANEXO 3'!#REF!</definedName>
    <definedName name="RMV">#REF!</definedName>
    <definedName name="ROLYN" localSheetId="3">'[2]CAS RO 2017_OPIN'!#REF!</definedName>
    <definedName name="ROLYN" localSheetId="4">'[2]CAS RO 2017_OPIN'!#REF!</definedName>
    <definedName name="ROLYN">'[2]CAS RO 2017_OPIN'!#REF!</definedName>
    <definedName name="T" localSheetId="3">#REF!</definedName>
    <definedName name="T" localSheetId="4">#REF!</definedName>
    <definedName name="T">#REF!</definedName>
    <definedName name="_xlnm.Print_Titles" localSheetId="0">'ANEXO 1'!$8:$10</definedName>
    <definedName name="_xlnm.Print_Titles" localSheetId="3">'ANEXO 2'!#REF!</definedName>
    <definedName name="_xlnm.Print_Titles" localSheetId="4">'ANEXO 3'!$8:$10</definedName>
    <definedName name="UIT" localSheetId="0">'ANEXO 1'!#REF!</definedName>
    <definedName name="UIT" localSheetId="3">'ANEXO 2'!#REF!</definedName>
    <definedName name="UIT" localSheetId="4">'ANEXO 3'!#REF!</definedName>
    <definedName name="UIT">#REF!</definedName>
    <definedName name="V" localSheetId="3">#REF!</definedName>
    <definedName name="V" localSheetId="4">#REF!</definedName>
    <definedName name="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" i="21" l="1"/>
  <c r="AA10" i="21"/>
  <c r="AA11" i="21"/>
  <c r="AA12" i="21"/>
  <c r="AA13" i="21"/>
  <c r="AA14" i="21"/>
  <c r="AA15" i="21"/>
  <c r="AA16" i="21"/>
  <c r="AA18" i="21"/>
  <c r="AA17" i="21"/>
  <c r="AA19" i="21"/>
  <c r="AA20" i="21"/>
  <c r="AA23" i="21"/>
  <c r="AA21" i="21"/>
  <c r="AA22" i="21"/>
  <c r="AA24" i="21"/>
  <c r="AA25" i="21"/>
  <c r="AA26" i="21"/>
  <c r="AA27" i="21"/>
  <c r="AA28" i="21"/>
  <c r="AA29" i="21"/>
  <c r="AA30" i="21"/>
  <c r="AA31" i="21"/>
  <c r="AA32" i="21"/>
  <c r="AA33" i="21"/>
  <c r="AA34" i="21"/>
  <c r="AA35" i="21"/>
  <c r="AI10" i="21"/>
  <c r="AJ10" i="21" s="1"/>
  <c r="AI11" i="21"/>
  <c r="AJ11" i="21" s="1"/>
  <c r="AI12" i="21"/>
  <c r="AJ12" i="21" s="1"/>
  <c r="AI13" i="21"/>
  <c r="AJ13" i="21" s="1"/>
  <c r="AI14" i="21"/>
  <c r="AJ14" i="21" s="1"/>
  <c r="AI15" i="21"/>
  <c r="AJ15" i="21" s="1"/>
  <c r="AI16" i="21"/>
  <c r="AJ16" i="21" s="1"/>
  <c r="AI18" i="21"/>
  <c r="AJ18" i="21" s="1"/>
  <c r="S18" i="21" s="1"/>
  <c r="Y18" i="21" s="1"/>
  <c r="AI17" i="21"/>
  <c r="AJ17" i="21" s="1"/>
  <c r="S17" i="21" s="1"/>
  <c r="Y17" i="21" s="1"/>
  <c r="AI19" i="21"/>
  <c r="AJ19" i="21" s="1"/>
  <c r="S19" i="21" s="1"/>
  <c r="Y19" i="21" s="1"/>
  <c r="AI20" i="21"/>
  <c r="AJ20" i="21" s="1"/>
  <c r="S20" i="21" s="1"/>
  <c r="Y20" i="21" s="1"/>
  <c r="AI23" i="21"/>
  <c r="AJ23" i="21" s="1"/>
  <c r="S23" i="21" s="1"/>
  <c r="Y23" i="21" s="1"/>
  <c r="AI21" i="21"/>
  <c r="AJ21" i="21" s="1"/>
  <c r="S21" i="21" s="1"/>
  <c r="Y21" i="21" s="1"/>
  <c r="AI22" i="21"/>
  <c r="AJ22" i="21" s="1"/>
  <c r="S22" i="21" s="1"/>
  <c r="Y22" i="21" s="1"/>
  <c r="AI24" i="21"/>
  <c r="AJ24" i="21" s="1"/>
  <c r="S24" i="21" s="1"/>
  <c r="Y24" i="21" s="1"/>
  <c r="AI25" i="21"/>
  <c r="AJ25" i="21" s="1"/>
  <c r="S25" i="21" s="1"/>
  <c r="Y25" i="21" s="1"/>
  <c r="AI26" i="21"/>
  <c r="AJ26" i="21" s="1"/>
  <c r="S26" i="21" s="1"/>
  <c r="Y26" i="21" s="1"/>
  <c r="AI27" i="21"/>
  <c r="AJ27" i="21" s="1"/>
  <c r="S27" i="21" s="1"/>
  <c r="Y27" i="21" s="1"/>
  <c r="AI28" i="21"/>
  <c r="AJ28" i="21" s="1"/>
  <c r="S28" i="21" s="1"/>
  <c r="Y28" i="21" s="1"/>
  <c r="AI29" i="21"/>
  <c r="AJ29" i="21" s="1"/>
  <c r="S29" i="21" s="1"/>
  <c r="Y29" i="21" s="1"/>
  <c r="AI30" i="21"/>
  <c r="AJ30" i="21" s="1"/>
  <c r="S30" i="21" s="1"/>
  <c r="Y30" i="21" s="1"/>
  <c r="AI31" i="21"/>
  <c r="AJ31" i="21" s="1"/>
  <c r="S31" i="21" s="1"/>
  <c r="Y31" i="21" s="1"/>
  <c r="AI32" i="21"/>
  <c r="AJ32" i="21" s="1"/>
  <c r="S32" i="21" s="1"/>
  <c r="Y32" i="21" s="1"/>
  <c r="AI33" i="21"/>
  <c r="AJ33" i="21" s="1"/>
  <c r="S33" i="21" s="1"/>
  <c r="Y33" i="21" s="1"/>
  <c r="AI34" i="21"/>
  <c r="AJ34" i="21" s="1"/>
  <c r="S34" i="21" s="1"/>
  <c r="Y34" i="21" s="1"/>
  <c r="AI35" i="21"/>
  <c r="AJ35" i="21" s="1"/>
  <c r="S35" i="21" s="1"/>
  <c r="Y35" i="21" s="1"/>
  <c r="AI9" i="21"/>
  <c r="AJ9" i="21" s="1"/>
  <c r="S10" i="21"/>
  <c r="Y10" i="21" s="1"/>
  <c r="S11" i="21"/>
  <c r="Y11" i="21" s="1"/>
  <c r="S12" i="21"/>
  <c r="Y12" i="21" s="1"/>
  <c r="S13" i="21"/>
  <c r="Y13" i="21" s="1"/>
  <c r="S14" i="21"/>
  <c r="Y14" i="21" s="1"/>
  <c r="S15" i="21"/>
  <c r="Y15" i="21" s="1"/>
  <c r="S16" i="21"/>
  <c r="Y16" i="21" s="1"/>
  <c r="R17" i="21"/>
  <c r="X17" i="21" s="1"/>
  <c r="R19" i="21"/>
  <c r="X19" i="21" s="1"/>
  <c r="R20" i="21"/>
  <c r="X20" i="21" s="1"/>
  <c r="R23" i="21"/>
  <c r="X23" i="21" s="1"/>
  <c r="R21" i="21"/>
  <c r="X21" i="21" s="1"/>
  <c r="R22" i="21"/>
  <c r="X22" i="21" s="1"/>
  <c r="R24" i="21"/>
  <c r="X24" i="21" s="1"/>
  <c r="R25" i="21"/>
  <c r="X25" i="21" s="1"/>
  <c r="R26" i="21"/>
  <c r="X26" i="21" s="1"/>
  <c r="R27" i="21"/>
  <c r="X27" i="21" s="1"/>
  <c r="R28" i="21"/>
  <c r="X28" i="21" s="1"/>
  <c r="R29" i="21"/>
  <c r="X29" i="21" s="1"/>
  <c r="R30" i="21"/>
  <c r="X30" i="21" s="1"/>
  <c r="R31" i="21"/>
  <c r="X31" i="21" s="1"/>
  <c r="R32" i="21"/>
  <c r="X32" i="21" s="1"/>
  <c r="R33" i="21"/>
  <c r="X33" i="21" s="1"/>
  <c r="R34" i="21"/>
  <c r="X34" i="21" s="1"/>
  <c r="R35" i="21"/>
  <c r="X35" i="21" s="1"/>
  <c r="R10" i="21"/>
  <c r="X10" i="21" s="1"/>
  <c r="R11" i="21"/>
  <c r="X11" i="21" s="1"/>
  <c r="R12" i="21"/>
  <c r="X12" i="21" s="1"/>
  <c r="R13" i="21"/>
  <c r="X13" i="21" s="1"/>
  <c r="R14" i="21"/>
  <c r="X14" i="21" s="1"/>
  <c r="R15" i="21"/>
  <c r="X15" i="21" s="1"/>
  <c r="R16" i="21"/>
  <c r="X16" i="21" s="1"/>
  <c r="R18" i="21"/>
  <c r="X18" i="21" s="1"/>
  <c r="AC39" i="21"/>
  <c r="S9" i="21"/>
  <c r="Y9" i="21" s="1"/>
  <c r="N46" i="21"/>
  <c r="M46" i="21"/>
  <c r="Q45" i="21"/>
  <c r="H45" i="21"/>
  <c r="Q44" i="21"/>
  <c r="H44" i="21"/>
  <c r="Q43" i="21"/>
  <c r="H43" i="21"/>
  <c r="Q42" i="21"/>
  <c r="H42" i="21"/>
  <c r="V36" i="21"/>
  <c r="N36" i="21"/>
  <c r="D22" i="21"/>
  <c r="D33" i="21"/>
  <c r="D32" i="21"/>
  <c r="D27" i="21"/>
  <c r="D19" i="21"/>
  <c r="D26" i="21"/>
  <c r="D25" i="21"/>
  <c r="D34" i="21"/>
  <c r="D21" i="21"/>
  <c r="D31" i="21"/>
  <c r="D23" i="21"/>
  <c r="D35" i="21"/>
  <c r="D30" i="21"/>
  <c r="D29" i="21"/>
  <c r="D16" i="21"/>
  <c r="D28" i="21"/>
  <c r="D15" i="21"/>
  <c r="D14" i="21"/>
  <c r="D13" i="21"/>
  <c r="D24" i="21"/>
  <c r="D12" i="21"/>
  <c r="D18" i="21"/>
  <c r="D11" i="21"/>
  <c r="D10" i="21"/>
  <c r="R9" i="21"/>
  <c r="D9" i="21"/>
  <c r="R36" i="21" l="1"/>
  <c r="S36" i="21"/>
  <c r="T9" i="21"/>
  <c r="AH9" i="21" s="1"/>
  <c r="AA36" i="21"/>
  <c r="T10" i="21"/>
  <c r="U10" i="21" s="1"/>
  <c r="Z10" i="21" s="1"/>
  <c r="Q46" i="21"/>
  <c r="Q41" i="21" s="1"/>
  <c r="X9" i="21"/>
  <c r="X36" i="21" s="1"/>
  <c r="H45" i="5"/>
  <c r="H46" i="5"/>
  <c r="H47" i="5"/>
  <c r="H44" i="5"/>
  <c r="A3" i="20"/>
  <c r="A4" i="20"/>
  <c r="A5" i="20"/>
  <c r="A6" i="20"/>
  <c r="A7" i="20"/>
  <c r="A8" i="20"/>
  <c r="A9" i="20"/>
  <c r="A10" i="20"/>
  <c r="A11" i="20"/>
  <c r="A2" i="20"/>
  <c r="AH10" i="21" l="1"/>
  <c r="U9" i="21"/>
  <c r="Z9" i="21" s="1"/>
  <c r="O45" i="21"/>
  <c r="P45" i="21" s="1"/>
  <c r="Q46" i="5"/>
  <c r="Q45" i="5"/>
  <c r="Q47" i="5"/>
  <c r="Q44" i="5"/>
  <c r="T11" i="21" l="1"/>
  <c r="AA11" i="5"/>
  <c r="AH11" i="21" l="1"/>
  <c r="U11" i="21"/>
  <c r="Z11" i="21" s="1"/>
  <c r="T12" i="21"/>
  <c r="U12" i="21" s="1"/>
  <c r="Z12" i="21" s="1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11" i="5"/>
  <c r="R12" i="5"/>
  <c r="S12" i="5"/>
  <c r="Y12" i="5" s="1"/>
  <c r="AA12" i="5"/>
  <c r="R13" i="5"/>
  <c r="S13" i="5"/>
  <c r="Y13" i="5" s="1"/>
  <c r="AA13" i="5"/>
  <c r="R14" i="5"/>
  <c r="X14" i="5" s="1"/>
  <c r="S14" i="5"/>
  <c r="Y14" i="5" s="1"/>
  <c r="AA14" i="5"/>
  <c r="R15" i="5"/>
  <c r="X15" i="5" s="1"/>
  <c r="S15" i="5"/>
  <c r="Y15" i="5" s="1"/>
  <c r="AA15" i="5"/>
  <c r="R16" i="5"/>
  <c r="S16" i="5"/>
  <c r="Y16" i="5" s="1"/>
  <c r="AA16" i="5"/>
  <c r="R17" i="5"/>
  <c r="S17" i="5"/>
  <c r="Y17" i="5" s="1"/>
  <c r="AA17" i="5"/>
  <c r="R18" i="5"/>
  <c r="X18" i="5" s="1"/>
  <c r="S18" i="5"/>
  <c r="Y18" i="5" s="1"/>
  <c r="AA18" i="5"/>
  <c r="R19" i="5"/>
  <c r="X19" i="5" s="1"/>
  <c r="S19" i="5"/>
  <c r="AA19" i="5"/>
  <c r="R20" i="5"/>
  <c r="X20" i="5" s="1"/>
  <c r="S20" i="5"/>
  <c r="Y20" i="5" s="1"/>
  <c r="AA20" i="5"/>
  <c r="R21" i="5"/>
  <c r="S21" i="5"/>
  <c r="Y21" i="5" s="1"/>
  <c r="AA21" i="5"/>
  <c r="R22" i="5"/>
  <c r="S22" i="5"/>
  <c r="Y22" i="5" s="1"/>
  <c r="AA22" i="5"/>
  <c r="R23" i="5"/>
  <c r="X23" i="5" s="1"/>
  <c r="S23" i="5"/>
  <c r="Y23" i="5" s="1"/>
  <c r="AA23" i="5"/>
  <c r="R24" i="5"/>
  <c r="S24" i="5"/>
  <c r="Y24" i="5" s="1"/>
  <c r="AA24" i="5"/>
  <c r="R25" i="5"/>
  <c r="X25" i="5" s="1"/>
  <c r="S25" i="5"/>
  <c r="Y25" i="5" s="1"/>
  <c r="AA25" i="5"/>
  <c r="R26" i="5"/>
  <c r="X26" i="5" s="1"/>
  <c r="S26" i="5"/>
  <c r="Y26" i="5" s="1"/>
  <c r="AA26" i="5"/>
  <c r="R27" i="5"/>
  <c r="S27" i="5"/>
  <c r="Y27" i="5" s="1"/>
  <c r="AA27" i="5"/>
  <c r="R28" i="5"/>
  <c r="X28" i="5" s="1"/>
  <c r="S28" i="5"/>
  <c r="AA28" i="5"/>
  <c r="R29" i="5"/>
  <c r="S29" i="5"/>
  <c r="Y29" i="5" s="1"/>
  <c r="AA29" i="5"/>
  <c r="R30" i="5"/>
  <c r="X30" i="5" s="1"/>
  <c r="S30" i="5"/>
  <c r="Y30" i="5" s="1"/>
  <c r="AA30" i="5"/>
  <c r="R31" i="5"/>
  <c r="X31" i="5" s="1"/>
  <c r="S31" i="5"/>
  <c r="Y31" i="5" s="1"/>
  <c r="AA31" i="5"/>
  <c r="R32" i="5"/>
  <c r="X32" i="5" s="1"/>
  <c r="S32" i="5"/>
  <c r="Y32" i="5" s="1"/>
  <c r="AA32" i="5"/>
  <c r="R33" i="5"/>
  <c r="X33" i="5" s="1"/>
  <c r="S33" i="5"/>
  <c r="Y33" i="5" s="1"/>
  <c r="AA33" i="5"/>
  <c r="R34" i="5"/>
  <c r="X34" i="5" s="1"/>
  <c r="S34" i="5"/>
  <c r="Y34" i="5" s="1"/>
  <c r="AA34" i="5"/>
  <c r="R35" i="5"/>
  <c r="S35" i="5"/>
  <c r="Y35" i="5" s="1"/>
  <c r="AA35" i="5"/>
  <c r="R36" i="5"/>
  <c r="X36" i="5" s="1"/>
  <c r="S36" i="5"/>
  <c r="Y36" i="5" s="1"/>
  <c r="AA36" i="5"/>
  <c r="R37" i="5"/>
  <c r="X37" i="5" s="1"/>
  <c r="S37" i="5"/>
  <c r="Y37" i="5" s="1"/>
  <c r="AA37" i="5"/>
  <c r="AH12" i="21" l="1"/>
  <c r="T13" i="21"/>
  <c r="O47" i="5"/>
  <c r="P47" i="5" s="1"/>
  <c r="T12" i="5"/>
  <c r="U12" i="5" s="1"/>
  <c r="Z12" i="5" s="1"/>
  <c r="T18" i="5"/>
  <c r="U18" i="5" s="1"/>
  <c r="Z18" i="5" s="1"/>
  <c r="T28" i="5"/>
  <c r="U28" i="5" s="1"/>
  <c r="Z28" i="5" s="1"/>
  <c r="T27" i="5"/>
  <c r="U27" i="5" s="1"/>
  <c r="Z27" i="5" s="1"/>
  <c r="T19" i="5"/>
  <c r="U19" i="5" s="1"/>
  <c r="Z19" i="5" s="1"/>
  <c r="T34" i="5"/>
  <c r="U34" i="5" s="1"/>
  <c r="Z34" i="5" s="1"/>
  <c r="T22" i="5"/>
  <c r="U22" i="5" s="1"/>
  <c r="Z22" i="5" s="1"/>
  <c r="T36" i="5"/>
  <c r="U36" i="5" s="1"/>
  <c r="Z36" i="5" s="1"/>
  <c r="T29" i="5"/>
  <c r="U29" i="5" s="1"/>
  <c r="Z29" i="5" s="1"/>
  <c r="T13" i="5"/>
  <c r="U13" i="5" s="1"/>
  <c r="Z13" i="5" s="1"/>
  <c r="T30" i="5"/>
  <c r="U30" i="5" s="1"/>
  <c r="Z30" i="5" s="1"/>
  <c r="X22" i="5"/>
  <c r="T15" i="5"/>
  <c r="U15" i="5" s="1"/>
  <c r="Z15" i="5" s="1"/>
  <c r="T33" i="5"/>
  <c r="U33" i="5" s="1"/>
  <c r="Z33" i="5" s="1"/>
  <c r="T32" i="5"/>
  <c r="U32" i="5" s="1"/>
  <c r="Z32" i="5" s="1"/>
  <c r="T24" i="5"/>
  <c r="U24" i="5" s="1"/>
  <c r="Z24" i="5" s="1"/>
  <c r="T21" i="5"/>
  <c r="U21" i="5" s="1"/>
  <c r="Z21" i="5" s="1"/>
  <c r="Y28" i="5"/>
  <c r="Y19" i="5"/>
  <c r="T35" i="5"/>
  <c r="U35" i="5" s="1"/>
  <c r="Z35" i="5" s="1"/>
  <c r="T17" i="5"/>
  <c r="U17" i="5" s="1"/>
  <c r="Z17" i="5" s="1"/>
  <c r="T16" i="5"/>
  <c r="U16" i="5" s="1"/>
  <c r="Z16" i="5" s="1"/>
  <c r="T25" i="5"/>
  <c r="U25" i="5" s="1"/>
  <c r="Z25" i="5" s="1"/>
  <c r="T14" i="5"/>
  <c r="U14" i="5" s="1"/>
  <c r="Z14" i="5" s="1"/>
  <c r="X35" i="5"/>
  <c r="X29" i="5"/>
  <c r="X16" i="5"/>
  <c r="X12" i="5"/>
  <c r="X27" i="5"/>
  <c r="X21" i="5"/>
  <c r="T37" i="5"/>
  <c r="U37" i="5" s="1"/>
  <c r="Z37" i="5" s="1"/>
  <c r="T31" i="5"/>
  <c r="U31" i="5" s="1"/>
  <c r="Z31" i="5" s="1"/>
  <c r="T26" i="5"/>
  <c r="U26" i="5" s="1"/>
  <c r="Z26" i="5" s="1"/>
  <c r="T23" i="5"/>
  <c r="U23" i="5" s="1"/>
  <c r="Z23" i="5" s="1"/>
  <c r="T20" i="5"/>
  <c r="U20" i="5" s="1"/>
  <c r="Z20" i="5" s="1"/>
  <c r="X24" i="5"/>
  <c r="X17" i="5"/>
  <c r="X13" i="5"/>
  <c r="AH13" i="21" l="1"/>
  <c r="U13" i="21"/>
  <c r="Z13" i="21" s="1"/>
  <c r="T14" i="21"/>
  <c r="U14" i="21" s="1"/>
  <c r="Z14" i="21" s="1"/>
  <c r="M48" i="5"/>
  <c r="AH14" i="21" l="1"/>
  <c r="T15" i="21"/>
  <c r="U15" i="21" s="1"/>
  <c r="Z15" i="21" s="1"/>
  <c r="N48" i="5"/>
  <c r="AH15" i="21" l="1"/>
  <c r="T16" i="21"/>
  <c r="U16" i="21" s="1"/>
  <c r="Z16" i="21" s="1"/>
  <c r="O42" i="21"/>
  <c r="P42" i="21" s="1"/>
  <c r="R11" i="5"/>
  <c r="X11" i="5" s="1"/>
  <c r="O44" i="5" s="1"/>
  <c r="P44" i="5" s="1"/>
  <c r="S11" i="5"/>
  <c r="Y11" i="5" s="1"/>
  <c r="O45" i="5" s="1"/>
  <c r="P45" i="5" s="1"/>
  <c r="AH16" i="21" l="1"/>
  <c r="Y39" i="5"/>
  <c r="T11" i="5"/>
  <c r="X39" i="5" l="1"/>
  <c r="U11" i="5" l="1"/>
  <c r="Z11" i="5" s="1"/>
  <c r="O46" i="5" s="1"/>
  <c r="P46" i="5" l="1"/>
  <c r="P48" i="5" s="1"/>
  <c r="S36" i="17"/>
  <c r="Q48" i="5" l="1"/>
  <c r="Q43" i="5" s="1"/>
  <c r="O48" i="5"/>
  <c r="R19" i="18"/>
  <c r="N19" i="18"/>
  <c r="Z39" i="5" l="1"/>
  <c r="N39" i="5"/>
  <c r="P19" i="18" l="1"/>
  <c r="V39" i="5"/>
  <c r="T39" i="5"/>
  <c r="U39" i="5" l="1"/>
  <c r="R36" i="17"/>
  <c r="N36" i="17" l="1"/>
  <c r="O36" i="17" l="1"/>
  <c r="P36" i="17"/>
  <c r="Q36" i="17"/>
  <c r="AA39" i="5"/>
  <c r="Z41" i="5" s="1"/>
  <c r="R38" i="17" l="1"/>
  <c r="O19" i="18"/>
  <c r="Q19" i="18"/>
  <c r="S19" i="18" l="1"/>
  <c r="R21" i="18" l="1"/>
  <c r="M19" i="18"/>
  <c r="M36" i="17"/>
  <c r="T31" i="21" l="1"/>
  <c r="U31" i="21" s="1"/>
  <c r="Z31" i="21" s="1"/>
  <c r="T23" i="21"/>
  <c r="U23" i="21" s="1"/>
  <c r="Z23" i="21" s="1"/>
  <c r="T19" i="21"/>
  <c r="T32" i="21"/>
  <c r="T24" i="21"/>
  <c r="U24" i="21" s="1"/>
  <c r="Z24" i="21" s="1"/>
  <c r="T28" i="21"/>
  <c r="U28" i="21" s="1"/>
  <c r="Z28" i="21" s="1"/>
  <c r="T17" i="21"/>
  <c r="U17" i="21" s="1"/>
  <c r="Z17" i="21" s="1"/>
  <c r="T29" i="21"/>
  <c r="T34" i="21"/>
  <c r="T25" i="21"/>
  <c r="U25" i="21" s="1"/>
  <c r="Z25" i="21" s="1"/>
  <c r="T20" i="21"/>
  <c r="T30" i="21"/>
  <c r="U30" i="21" s="1"/>
  <c r="Z30" i="21" s="1"/>
  <c r="T18" i="21"/>
  <c r="U18" i="21" s="1"/>
  <c r="Z18" i="21" s="1"/>
  <c r="T27" i="21"/>
  <c r="T26" i="21"/>
  <c r="U26" i="21" s="1"/>
  <c r="Z26" i="21" s="1"/>
  <c r="T35" i="21"/>
  <c r="T22" i="21"/>
  <c r="T33" i="21"/>
  <c r="U33" i="21" s="1"/>
  <c r="Z33" i="21" s="1"/>
  <c r="T21" i="21"/>
  <c r="AH32" i="21" l="1"/>
  <c r="U32" i="21"/>
  <c r="Z32" i="21" s="1"/>
  <c r="AH27" i="21"/>
  <c r="U27" i="21"/>
  <c r="Z27" i="21" s="1"/>
  <c r="AH34" i="21"/>
  <c r="U34" i="21"/>
  <c r="Z34" i="21" s="1"/>
  <c r="AH29" i="21"/>
  <c r="U29" i="21"/>
  <c r="Z29" i="21" s="1"/>
  <c r="AH22" i="21"/>
  <c r="U22" i="21"/>
  <c r="Z22" i="21" s="1"/>
  <c r="AH21" i="21"/>
  <c r="U21" i="21"/>
  <c r="Z21" i="21" s="1"/>
  <c r="AH20" i="21"/>
  <c r="U20" i="21"/>
  <c r="Z20" i="21" s="1"/>
  <c r="AH19" i="21"/>
  <c r="U19" i="21"/>
  <c r="Z19" i="21" s="1"/>
  <c r="U35" i="21"/>
  <c r="Z35" i="21" s="1"/>
  <c r="T36" i="21"/>
  <c r="Y41" i="21" s="1"/>
  <c r="Y36" i="21"/>
  <c r="AH28" i="21"/>
  <c r="AH23" i="21"/>
  <c r="AH30" i="21"/>
  <c r="AH24" i="21"/>
  <c r="AH35" i="21"/>
  <c r="AH25" i="21"/>
  <c r="AH31" i="21"/>
  <c r="AH26" i="21"/>
  <c r="AH18" i="21"/>
  <c r="AH17" i="21"/>
  <c r="AH33" i="21"/>
  <c r="O43" i="21"/>
  <c r="P43" i="21" s="1"/>
  <c r="Z36" i="21" l="1"/>
  <c r="Z39" i="21" s="1"/>
  <c r="O44" i="21"/>
  <c r="U36" i="21"/>
  <c r="X41" i="21" s="1"/>
  <c r="AA41" i="21" l="1"/>
  <c r="AC36" i="21"/>
  <c r="P44" i="21"/>
  <c r="P46" i="21" s="1"/>
  <c r="O46" i="21"/>
</calcChain>
</file>

<file path=xl/sharedStrings.xml><?xml version="1.0" encoding="utf-8"?>
<sst xmlns="http://schemas.openxmlformats.org/spreadsheetml/2006/main" count="1007" uniqueCount="240">
  <si>
    <t>PEA</t>
  </si>
  <si>
    <t>: RECURSOS ORDINARIOS</t>
  </si>
  <si>
    <t>FTE. FTO.</t>
  </si>
  <si>
    <t>2.3.28.12</t>
  </si>
  <si>
    <t>2.3.28.11</t>
  </si>
  <si>
    <t>Contribuciones ESSALUD</t>
  </si>
  <si>
    <t>Contrato Adm. Servicios</t>
  </si>
  <si>
    <t>Meses</t>
  </si>
  <si>
    <t>JUL-DIC</t>
  </si>
  <si>
    <t>ANUAL</t>
  </si>
  <si>
    <t>AGUINALDO</t>
  </si>
  <si>
    <t>REMUNERACION   MENSUAL</t>
  </si>
  <si>
    <t>ACTIVIDAD</t>
  </si>
  <si>
    <t>PRODUCTO</t>
  </si>
  <si>
    <t>PROGRAMA</t>
  </si>
  <si>
    <t>CATEGORIA PRESUPUESTAL</t>
  </si>
  <si>
    <t>META SIAF</t>
  </si>
  <si>
    <t>Nº</t>
  </si>
  <si>
    <t xml:space="preserve">RMV = </t>
  </si>
  <si>
    <t>UNID. EJEC.</t>
  </si>
  <si>
    <t>PLIEGO</t>
  </si>
  <si>
    <t>ANEXO N° 01</t>
  </si>
  <si>
    <t xml:space="preserve">UIT = </t>
  </si>
  <si>
    <t>ANEXO N° 02</t>
  </si>
  <si>
    <t>ANEXO N° 03</t>
  </si>
  <si>
    <t>: 448 - GOBIERNO REGIONAL HUANUCO</t>
  </si>
  <si>
    <t>DNI</t>
  </si>
  <si>
    <t>CODIGO AIRHSO</t>
  </si>
  <si>
    <t>CARGO FUNCIONAL</t>
  </si>
  <si>
    <t>GRUPO OCUPACIONAL</t>
  </si>
  <si>
    <t>2.3.28.14</t>
  </si>
  <si>
    <t>9001. ACCIONES CENTRALES</t>
  </si>
  <si>
    <t>TOTAL ANUAL CAS + ESSALUD+ AGUINALDO</t>
  </si>
  <si>
    <t>LUGAR DONDE PRESTA SERVICIOS</t>
  </si>
  <si>
    <t>CODIGO AIRHSP</t>
  </si>
  <si>
    <t>9001</t>
  </si>
  <si>
    <t>APELLIDO PATERNO</t>
  </si>
  <si>
    <t>APELLIDOS Y NOMBRES</t>
  </si>
  <si>
    <t>ASESOR JURIDICO</t>
  </si>
  <si>
    <t>Tecnicos</t>
  </si>
  <si>
    <t>Profesionales</t>
  </si>
  <si>
    <t>2.3.2 8.1 1</t>
  </si>
  <si>
    <t>2.3.2 8.1 2</t>
  </si>
  <si>
    <t>2.3.2 8.1 4</t>
  </si>
  <si>
    <t>: 307 EDUCACION UGEL HUACAYBAMBA</t>
  </si>
  <si>
    <t>45885703</t>
  </si>
  <si>
    <t>47631022</t>
  </si>
  <si>
    <t>45079846</t>
  </si>
  <si>
    <t>43572692</t>
  </si>
  <si>
    <t>45496798</t>
  </si>
  <si>
    <t>47476215</t>
  </si>
  <si>
    <t>45506301</t>
  </si>
  <si>
    <t>71389679</t>
  </si>
  <si>
    <t>000367</t>
  </si>
  <si>
    <t>000368</t>
  </si>
  <si>
    <t>000369</t>
  </si>
  <si>
    <t>000370</t>
  </si>
  <si>
    <t>000371</t>
  </si>
  <si>
    <t>000372</t>
  </si>
  <si>
    <t>000373</t>
  </si>
  <si>
    <t>000374</t>
  </si>
  <si>
    <t>000376</t>
  </si>
  <si>
    <t>000380</t>
  </si>
  <si>
    <t>000381</t>
  </si>
  <si>
    <t>SECRETARIA DE DIRECCION</t>
  </si>
  <si>
    <t>ESPECIALISTA EN PLANEAMIENTO Y PRESUPUESTO</t>
  </si>
  <si>
    <t>ESPECIALISTA EN PROCESO ADMINISTRATIVO DISCIPLINARIO</t>
  </si>
  <si>
    <t>TECNICO EN ARCHIVO</t>
  </si>
  <si>
    <t>3999999</t>
  </si>
  <si>
    <t>5000003</t>
  </si>
  <si>
    <t>CLASIFICADOR DE GASTOS</t>
  </si>
  <si>
    <t>000392</t>
  </si>
  <si>
    <t>PIM</t>
  </si>
  <si>
    <t>000418</t>
  </si>
  <si>
    <t>CHOFER II</t>
  </si>
  <si>
    <t>ESPECIALISTA EN ABASTECIMIENTO</t>
  </si>
  <si>
    <t>SOSTENIBLE</t>
  </si>
  <si>
    <t>FLAG</t>
  </si>
  <si>
    <t>000437</t>
  </si>
  <si>
    <t>70269847</t>
  </si>
  <si>
    <t>47567048</t>
  </si>
  <si>
    <t>ESPECIALISTA EN RECURSOS HUMANOS</t>
  </si>
  <si>
    <t>000439</t>
  </si>
  <si>
    <t>000440</t>
  </si>
  <si>
    <t>000441</t>
  </si>
  <si>
    <t>000442</t>
  </si>
  <si>
    <t>SECRETARIA/O</t>
  </si>
  <si>
    <t>PLAZAS DE PERSONAL CAS NOMINADO AÑO FISCAL 2024</t>
  </si>
  <si>
    <t>PLAZAS DE PERSONAL CAS NOMINADO REGISTRADO EN EL AIRHSP AÑO FISCAL 2024</t>
  </si>
  <si>
    <t>PLAZAS DE PERSONAL CAS NOMINADO NO REGISTRADO EN EL AIRHSP AÑO FISCAL 2024</t>
  </si>
  <si>
    <t>000483</t>
  </si>
  <si>
    <t>000484</t>
  </si>
  <si>
    <t>000482</t>
  </si>
  <si>
    <t>43866932</t>
  </si>
  <si>
    <t>44497970</t>
  </si>
  <si>
    <t>74068018</t>
  </si>
  <si>
    <t>76522240</t>
  </si>
  <si>
    <t>ESPECIALISTA EN COMPUTO E INFORMATICA</t>
  </si>
  <si>
    <t>ESPECIALISTA EN RACIONALIZACION</t>
  </si>
  <si>
    <t>LEY N° 31131</t>
  </si>
  <si>
    <t>Financiamiento autorizado según Ley anual de Presupuesto</t>
  </si>
  <si>
    <t>Ley de Presupuesto año 2023</t>
  </si>
  <si>
    <t>FECHA_INICIO_VIGENCIA_REG</t>
  </si>
  <si>
    <t>FECHA_FIN_VIGENCIA_REG</t>
  </si>
  <si>
    <t>HONORARIOS</t>
  </si>
  <si>
    <t>DS 311-2022-EF</t>
  </si>
  <si>
    <t>01/02/2021</t>
  </si>
  <si>
    <t>01/04/2023</t>
  </si>
  <si>
    <t>DS 313-2023-EF</t>
  </si>
  <si>
    <t>2.1.1 13.1 1</t>
  </si>
  <si>
    <t>2.1.1 13.1 2</t>
  </si>
  <si>
    <t>2.1.3 1.1 15</t>
  </si>
  <si>
    <t>2.1.1 9.1 4</t>
  </si>
  <si>
    <t>01/01/2021</t>
  </si>
  <si>
    <t>26/07/2021</t>
  </si>
  <si>
    <t>01/05/2022</t>
  </si>
  <si>
    <t>01/09/2022</t>
  </si>
  <si>
    <t>TOTAL</t>
  </si>
  <si>
    <t>0043</t>
  </si>
  <si>
    <t>PIA</t>
  </si>
  <si>
    <t>D-CLASIFICADOR DE GASTOS</t>
  </si>
  <si>
    <t>AGUINALDOS DE CONTRATO ADMINISTRATIVO DE SERVICIOS</t>
  </si>
  <si>
    <t>CONTRATO ADMINISTRATIVO DE SERVICIOS - TRANSITORIO</t>
  </si>
  <si>
    <t>CONTRIBUCIONES A ESSALUD DE CONTRATO ADMINISTRATIVO DE SERVICIOS</t>
  </si>
  <si>
    <t>CONTRATO ADMINISTRATIVO DE SERVICIOS - INDETERMINADO</t>
  </si>
  <si>
    <t>MONTO AIRHSP</t>
  </si>
  <si>
    <t>NUEVO REGISTRO</t>
  </si>
  <si>
    <t>ESPECIALISTA EN INFRAESTRUCTURA</t>
  </si>
  <si>
    <t>74936092</t>
  </si>
  <si>
    <t>71456349</t>
  </si>
  <si>
    <t>72146726</t>
  </si>
  <si>
    <t>72445498</t>
  </si>
  <si>
    <t>ESPECIALISTA EN CONTROL INTERNO</t>
  </si>
  <si>
    <t>0024</t>
  </si>
  <si>
    <t>0052</t>
  </si>
  <si>
    <t>0090</t>
  </si>
  <si>
    <t>9002</t>
  </si>
  <si>
    <t>75962116</t>
  </si>
  <si>
    <t>UNIDAD EJECUTORA</t>
  </si>
  <si>
    <t>SECCIÓN FUNCIONAL</t>
  </si>
  <si>
    <t>PRODUCTO - PROYECTO</t>
  </si>
  <si>
    <t>ACTIVIDAD - OBRA</t>
  </si>
  <si>
    <t>FUNCIÓN</t>
  </si>
  <si>
    <t>DIVISIÓN FUNCIONAL</t>
  </si>
  <si>
    <t xml:space="preserve">GRUPO FUNCIONAL </t>
  </si>
  <si>
    <t>FINALIDAD</t>
  </si>
  <si>
    <t>DISTRITO</t>
  </si>
  <si>
    <t xml:space="preserve">FUENTE DE FINANCIAMIENTO </t>
  </si>
  <si>
    <t>RUBRO</t>
  </si>
  <si>
    <t>MODIFICACIÓN</t>
  </si>
  <si>
    <t>GASTO</t>
  </si>
  <si>
    <t>SALDO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</si>
  <si>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</si>
  <si>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</si>
  <si>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</si>
  <si>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</si>
  <si>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</si>
  <si>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</si>
  <si>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</si>
  <si>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</si>
  <si>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</si>
  <si>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</si>
  <si>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</si>
  <si>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</si>
  <si>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SALDO REAL</t>
  </si>
  <si>
    <t>USO</t>
  </si>
  <si>
    <t>RESTRINGIDA</t>
  </si>
  <si>
    <t>D-DIVISIONES FUNCIONALES</t>
  </si>
  <si>
    <t>D-GRUPOS FUNCIONALES</t>
  </si>
  <si>
    <t>D-DISTRITO</t>
  </si>
  <si>
    <t>D-PROGRAMA</t>
  </si>
  <si>
    <t>D-FINALIDAD</t>
  </si>
  <si>
    <t>448</t>
  </si>
  <si>
    <t>307</t>
  </si>
  <si>
    <t>3000385</t>
  </si>
  <si>
    <t>5005629</t>
  </si>
  <si>
    <t>22</t>
  </si>
  <si>
    <t>047</t>
  </si>
  <si>
    <t>0105</t>
  </si>
  <si>
    <t>0394356</t>
  </si>
  <si>
    <t>99</t>
  </si>
  <si>
    <t/>
  </si>
  <si>
    <t>EDUCACION BASICA</t>
  </si>
  <si>
    <t>EDUCACION SECUNDARIA</t>
  </si>
  <si>
    <t>MULTIDISTRITAL</t>
  </si>
  <si>
    <t>LOGROS DE APRENDIZAJE DE ESTUDIANTES DE LA EDUCACION BASICA REGULAR</t>
  </si>
  <si>
    <t>IMPLEMENTACION DE JORNADA ESCOLAR COMPLETA</t>
  </si>
  <si>
    <t>006</t>
  </si>
  <si>
    <t>0008</t>
  </si>
  <si>
    <t>0000009</t>
  </si>
  <si>
    <t>GESTION</t>
  </si>
  <si>
    <t>ASESORAMIENTO Y APOYO</t>
  </si>
  <si>
    <t>ACCIONES CENTRALES</t>
  </si>
  <si>
    <t>ACCIONES ADMINISTRATIVAS</t>
  </si>
  <si>
    <t>5003934</t>
  </si>
  <si>
    <t>0260416</t>
  </si>
  <si>
    <t>ASIGNACIONES PRESUPUESTARIAS QUE NO RESULTAN EN PRODUCTOS</t>
  </si>
  <si>
    <t>PROMOCION DE LA CONVIVENCIA ESCOLAR A NIVEL NACIONAL</t>
  </si>
  <si>
    <t>INDEX</t>
  </si>
  <si>
    <t>71026941</t>
  </si>
  <si>
    <t>46059246</t>
  </si>
  <si>
    <t>71398076</t>
  </si>
  <si>
    <t>73493290</t>
  </si>
  <si>
    <t>71389442</t>
  </si>
  <si>
    <t>62297955</t>
  </si>
  <si>
    <t>70205559</t>
  </si>
  <si>
    <t>71456346</t>
  </si>
  <si>
    <t>000378</t>
  </si>
  <si>
    <t>000393</t>
  </si>
  <si>
    <t>000435</t>
  </si>
  <si>
    <t>000436</t>
  </si>
  <si>
    <t>000438</t>
  </si>
  <si>
    <t>000485</t>
  </si>
  <si>
    <t>ASISTENTE ADMINISTRATIVO</t>
  </si>
  <si>
    <t>ASISTENTE/A ADMINISTRATIVO/A II</t>
  </si>
  <si>
    <t>VIGILANTE</t>
  </si>
  <si>
    <t>DIRECCIÓN UGEL HUACAYBAMBA</t>
  </si>
  <si>
    <t>ÁREA DE GESTIÓN INSTITUCIONAL</t>
  </si>
  <si>
    <t>ÁREA DE ADMINISTRACIÓN</t>
  </si>
  <si>
    <t>MOTIVO_CREACION_REGISTRO</t>
  </si>
  <si>
    <t>Ley de Presupuesto año 2024</t>
  </si>
  <si>
    <t>29/04/2022</t>
  </si>
  <si>
    <t>ESPECIALISTA EN TESORERIA-BIENESTAR SOCIAL</t>
  </si>
  <si>
    <t>ESPECIALISTA EN CONTABILIDAD-CONTROL INTERNO</t>
  </si>
  <si>
    <t>ESPECIALISTA EN PLANILLAS-RACIONALIZACIÓN</t>
  </si>
  <si>
    <t>ESPECIALISTA EN ALMACEN-PATRIMONIO</t>
  </si>
  <si>
    <t>TECNICO EN ESTADISTICA-SIAGIE</t>
  </si>
  <si>
    <t>ASISTENTE ADMINISTRATIVO-PATRIMONIO 1</t>
  </si>
  <si>
    <t>SECRETARIA/O AGP</t>
  </si>
  <si>
    <t>SECRETARIA/O AGA</t>
  </si>
  <si>
    <t>SECRETARIA/O AGI</t>
  </si>
  <si>
    <t>ASISTENTE EN CONTROL INTERNO</t>
  </si>
  <si>
    <t>RESPONSABLE EN NEXUS Y AIRHSP</t>
  </si>
  <si>
    <t>ASISTENTE EN PATRIMONIO</t>
  </si>
  <si>
    <t>ASISTENTE EN RACIONALIZACION Y PLANIFICACIÓN</t>
  </si>
  <si>
    <t>ASISTENTE ADMINISTRATIVO DE RECURSOS HUMANOS</t>
  </si>
  <si>
    <t>MESA DE PARTES</t>
  </si>
  <si>
    <t>ASISTENTE DE BIENESTAR SOCIAL Y ESCALAFÓN</t>
  </si>
  <si>
    <t>TÉCNICO ADMINISTRATIVO EN SIAGIE Y ESTADISTICA</t>
  </si>
  <si>
    <t>TÉCNICO EN ARCHIVO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</si>
</sst>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_-* #,##0.00\ _€_-;\-* #,##0.00\ _€_-;_-* &quot;-&quot;??\ _€_-;_-@_-"/>
    <numFmt numFmtId="166" formatCode="_(* #,##0.00_);_(* \(#,##0.00\);_(* &quot;-&quot;??_);_(@_)"/>
    <numFmt numFmtId="167" formatCode="#,##0.00_ ;[Red]\-#,##0.0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color theme="1"/>
      <name val="Arial Narrow"/>
      <family val="2"/>
    </font>
    <font>
      <sz val="11"/>
      <color indexed="8"/>
      <name val="Calibri"/>
      <family val="2"/>
      <scheme val="minor"/>
    </font>
    <font>
      <sz val="9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4"/>
      <color theme="1"/>
      <name val="Arial Narrow"/>
      <family val="2"/>
    </font>
    <font>
      <sz val="14"/>
      <name val="Arial Narrow"/>
      <family val="2"/>
    </font>
    <font>
      <b/>
      <sz val="14"/>
      <color theme="1"/>
      <name val="Arial Narrow"/>
      <family val="2"/>
    </font>
    <font>
      <sz val="12"/>
      <color indexed="8"/>
      <name val="Arial Narrow"/>
      <family val="2"/>
    </font>
    <font>
      <sz val="10"/>
      <color theme="1"/>
      <name val="Arial Narrow"/>
      <family val="2"/>
    </font>
    <font>
      <sz val="13"/>
      <color theme="1"/>
      <name val="Arial Narrow"/>
      <family val="2"/>
    </font>
    <font>
      <b/>
      <sz val="14"/>
      <name val="Arial Narrow"/>
      <family val="2"/>
    </font>
    <font>
      <sz val="8"/>
      <color theme="1"/>
      <name val="Roboto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</cellStyleXfs>
  <cellXfs count="241">
    <xf numFmtId="0" fontId="0" fillId="0" borderId="0" xfId="0"/>
    <xf numFmtId="0" fontId="5" fillId="0" borderId="0" xfId="13" applyFont="1"/>
    <xf numFmtId="164" fontId="5" fillId="0" borderId="0" xfId="14" applyFont="1"/>
    <xf numFmtId="164" fontId="5" fillId="0" borderId="0" xfId="14" applyFont="1" applyFill="1"/>
    <xf numFmtId="49" fontId="5" fillId="0" borderId="0" xfId="14" applyNumberFormat="1" applyFont="1" applyFill="1"/>
    <xf numFmtId="49" fontId="5" fillId="0" borderId="0" xfId="13" applyNumberFormat="1" applyFont="1" applyAlignment="1">
      <alignment horizontal="center" vertical="center"/>
    </xf>
    <xf numFmtId="0" fontId="7" fillId="0" borderId="0" xfId="13" applyFont="1"/>
    <xf numFmtId="0" fontId="5" fillId="0" borderId="0" xfId="13" applyFont="1" applyAlignment="1">
      <alignment horizontal="center"/>
    </xf>
    <xf numFmtId="49" fontId="5" fillId="0" borderId="0" xfId="12" applyNumberFormat="1" applyFont="1" applyAlignment="1">
      <alignment horizontal="center" vertical="center"/>
    </xf>
    <xf numFmtId="0" fontId="7" fillId="0" borderId="0" xfId="12" applyFont="1"/>
    <xf numFmtId="0" fontId="5" fillId="0" borderId="0" xfId="12" applyFont="1"/>
    <xf numFmtId="0" fontId="5" fillId="0" borderId="0" xfId="12" applyFont="1" applyAlignment="1">
      <alignment horizontal="left"/>
    </xf>
    <xf numFmtId="1" fontId="5" fillId="0" borderId="0" xfId="12" applyNumberFormat="1" applyFont="1" applyAlignment="1">
      <alignment horizontal="left"/>
    </xf>
    <xf numFmtId="1" fontId="5" fillId="0" borderId="0" xfId="12" applyNumberFormat="1" applyFont="1" applyAlignment="1">
      <alignment horizontal="center"/>
    </xf>
    <xf numFmtId="1" fontId="7" fillId="0" borderId="0" xfId="12" applyNumberFormat="1" applyFont="1"/>
    <xf numFmtId="164" fontId="8" fillId="3" borderId="6" xfId="14" applyFont="1" applyFill="1" applyBorder="1" applyAlignment="1">
      <alignment horizontal="center" vertical="center"/>
    </xf>
    <xf numFmtId="164" fontId="8" fillId="3" borderId="7" xfId="14" applyFont="1" applyFill="1" applyBorder="1" applyAlignment="1">
      <alignment horizontal="center" vertical="center"/>
    </xf>
    <xf numFmtId="164" fontId="8" fillId="3" borderId="9" xfId="14" applyFont="1" applyFill="1" applyBorder="1" applyAlignment="1">
      <alignment horizontal="center" vertical="center" wrapText="1"/>
    </xf>
    <xf numFmtId="164" fontId="8" fillId="3" borderId="1" xfId="14" applyFont="1" applyFill="1" applyBorder="1" applyAlignment="1">
      <alignment horizontal="center" vertical="center" wrapText="1"/>
    </xf>
    <xf numFmtId="164" fontId="8" fillId="3" borderId="14" xfId="14" applyFont="1" applyFill="1" applyBorder="1" applyAlignment="1">
      <alignment horizontal="center"/>
    </xf>
    <xf numFmtId="164" fontId="5" fillId="0" borderId="0" xfId="14" applyFont="1" applyFill="1" applyBorder="1" applyAlignment="1">
      <alignment horizontal="right"/>
    </xf>
    <xf numFmtId="0" fontId="6" fillId="0" borderId="0" xfId="15"/>
    <xf numFmtId="0" fontId="10" fillId="0" borderId="0" xfId="12" applyFont="1" applyAlignment="1">
      <alignment horizontal="center"/>
    </xf>
    <xf numFmtId="0" fontId="8" fillId="0" borderId="0" xfId="12" applyFont="1"/>
    <xf numFmtId="1" fontId="2" fillId="0" borderId="0" xfId="12" applyNumberFormat="1" applyFont="1" applyAlignment="1">
      <alignment horizontal="left"/>
    </xf>
    <xf numFmtId="0" fontId="11" fillId="0" borderId="0" xfId="12" applyFont="1"/>
    <xf numFmtId="0" fontId="12" fillId="0" borderId="0" xfId="15" applyFont="1" applyAlignment="1">
      <alignment horizontal="center"/>
    </xf>
    <xf numFmtId="0" fontId="12" fillId="0" borderId="0" xfId="15" applyFont="1"/>
    <xf numFmtId="1" fontId="2" fillId="0" borderId="0" xfId="12" applyNumberFormat="1" applyFont="1"/>
    <xf numFmtId="1" fontId="5" fillId="0" borderId="0" xfId="12" applyNumberFormat="1" applyFont="1"/>
    <xf numFmtId="0" fontId="12" fillId="0" borderId="0" xfId="15" applyFont="1" applyAlignment="1">
      <alignment horizontal="left"/>
    </xf>
    <xf numFmtId="0" fontId="6" fillId="0" borderId="0" xfId="15" applyAlignment="1">
      <alignment horizontal="center"/>
    </xf>
    <xf numFmtId="164" fontId="5" fillId="0" borderId="0" xfId="14" applyFont="1" applyAlignment="1">
      <alignment horizontal="center"/>
    </xf>
    <xf numFmtId="0" fontId="10" fillId="0" borderId="0" xfId="12" applyFont="1" applyAlignment="1">
      <alignment horizontal="left"/>
    </xf>
    <xf numFmtId="0" fontId="5" fillId="0" borderId="0" xfId="12" applyFont="1" applyAlignment="1">
      <alignment horizontal="center"/>
    </xf>
    <xf numFmtId="164" fontId="13" fillId="0" borderId="0" xfId="14" applyFont="1"/>
    <xf numFmtId="0" fontId="13" fillId="0" borderId="0" xfId="13" applyFont="1"/>
    <xf numFmtId="1" fontId="13" fillId="0" borderId="0" xfId="12" applyNumberFormat="1" applyFont="1" applyAlignment="1">
      <alignment horizontal="center"/>
    </xf>
    <xf numFmtId="0" fontId="13" fillId="0" borderId="0" xfId="12" applyFont="1" applyAlignment="1">
      <alignment horizontal="left"/>
    </xf>
    <xf numFmtId="1" fontId="13" fillId="0" borderId="0" xfId="12" applyNumberFormat="1" applyFont="1" applyAlignment="1">
      <alignment horizontal="left"/>
    </xf>
    <xf numFmtId="1" fontId="13" fillId="0" borderId="0" xfId="12" applyNumberFormat="1" applyFont="1"/>
    <xf numFmtId="49" fontId="13" fillId="0" borderId="0" xfId="12" applyNumberFormat="1" applyFont="1" applyAlignment="1">
      <alignment horizontal="center" vertical="center"/>
    </xf>
    <xf numFmtId="0" fontId="13" fillId="0" borderId="0" xfId="12" applyFont="1"/>
    <xf numFmtId="0" fontId="13" fillId="0" borderId="0" xfId="12" applyFont="1" applyAlignment="1">
      <alignment horizontal="center"/>
    </xf>
    <xf numFmtId="2" fontId="15" fillId="0" borderId="0" xfId="12" applyNumberFormat="1" applyFont="1"/>
    <xf numFmtId="164" fontId="2" fillId="0" borderId="0" xfId="14" applyFont="1" applyFill="1"/>
    <xf numFmtId="164" fontId="13" fillId="0" borderId="0" xfId="14" applyFont="1" applyFill="1"/>
    <xf numFmtId="49" fontId="13" fillId="0" borderId="0" xfId="14" applyNumberFormat="1" applyFont="1" applyFill="1"/>
    <xf numFmtId="0" fontId="13" fillId="0" borderId="17" xfId="0" applyFont="1" applyBorder="1" applyAlignment="1">
      <alignment horizontal="center" vertical="center" wrapText="1"/>
    </xf>
    <xf numFmtId="1" fontId="18" fillId="0" borderId="0" xfId="12" applyNumberFormat="1" applyFont="1" applyAlignment="1">
      <alignment horizontal="center"/>
    </xf>
    <xf numFmtId="0" fontId="18" fillId="0" borderId="0" xfId="12" applyFont="1" applyAlignment="1">
      <alignment horizontal="left"/>
    </xf>
    <xf numFmtId="1" fontId="18" fillId="0" borderId="0" xfId="12" applyNumberFormat="1" applyFont="1" applyAlignment="1">
      <alignment horizontal="left"/>
    </xf>
    <xf numFmtId="1" fontId="18" fillId="0" borderId="0" xfId="12" applyNumberFormat="1" applyFont="1"/>
    <xf numFmtId="49" fontId="18" fillId="0" borderId="0" xfId="12" applyNumberFormat="1" applyFont="1" applyAlignment="1">
      <alignment horizontal="center" vertical="center"/>
    </xf>
    <xf numFmtId="0" fontId="18" fillId="0" borderId="0" xfId="12" applyFont="1"/>
    <xf numFmtId="0" fontId="18" fillId="0" borderId="0" xfId="12" applyFont="1" applyAlignment="1">
      <alignment horizontal="center"/>
    </xf>
    <xf numFmtId="2" fontId="19" fillId="0" borderId="0" xfId="12" applyNumberFormat="1" applyFont="1"/>
    <xf numFmtId="164" fontId="20" fillId="0" borderId="0" xfId="14" applyFont="1" applyFill="1"/>
    <xf numFmtId="164" fontId="18" fillId="0" borderId="0" xfId="14" applyFont="1" applyFill="1"/>
    <xf numFmtId="49" fontId="18" fillId="0" borderId="0" xfId="14" applyNumberFormat="1" applyFont="1" applyFill="1"/>
    <xf numFmtId="164" fontId="18" fillId="0" borderId="0" xfId="14" applyFont="1"/>
    <xf numFmtId="0" fontId="18" fillId="0" borderId="0" xfId="13" applyFont="1"/>
    <xf numFmtId="0" fontId="16" fillId="0" borderId="17" xfId="0" applyFont="1" applyBorder="1" applyAlignment="1">
      <alignment horizontal="left" vertical="center" wrapText="1"/>
    </xf>
    <xf numFmtId="4" fontId="17" fillId="0" borderId="0" xfId="14" applyNumberFormat="1" applyFont="1" applyFill="1" applyBorder="1" applyAlignment="1">
      <alignment horizontal="center"/>
    </xf>
    <xf numFmtId="164" fontId="8" fillId="3" borderId="21" xfId="14" applyFont="1" applyFill="1" applyBorder="1" applyAlignment="1">
      <alignment horizontal="center" vertical="center"/>
    </xf>
    <xf numFmtId="164" fontId="8" fillId="3" borderId="24" xfId="14" applyFont="1" applyFill="1" applyBorder="1" applyAlignment="1">
      <alignment horizontal="center" vertical="center"/>
    </xf>
    <xf numFmtId="1" fontId="17" fillId="3" borderId="5" xfId="12" applyNumberFormat="1" applyFont="1" applyFill="1" applyBorder="1" applyAlignment="1">
      <alignment horizontal="center" vertical="center" wrapText="1"/>
    </xf>
    <xf numFmtId="164" fontId="2" fillId="3" borderId="5" xfId="14" applyFont="1" applyFill="1" applyBorder="1" applyAlignment="1">
      <alignment vertical="center" wrapText="1"/>
    </xf>
    <xf numFmtId="1" fontId="14" fillId="2" borderId="17" xfId="12" applyNumberFormat="1" applyFont="1" applyFill="1" applyBorder="1" applyAlignment="1">
      <alignment horizontal="left"/>
    </xf>
    <xf numFmtId="164" fontId="5" fillId="0" borderId="0" xfId="14" applyFont="1" applyAlignment="1">
      <alignment wrapText="1"/>
    </xf>
    <xf numFmtId="0" fontId="5" fillId="0" borderId="0" xfId="13" applyFont="1" applyAlignment="1">
      <alignment wrapText="1"/>
    </xf>
    <xf numFmtId="0" fontId="13" fillId="0" borderId="17" xfId="0" applyFont="1" applyBorder="1" applyAlignment="1">
      <alignment horizontal="left" vertical="center" wrapText="1"/>
    </xf>
    <xf numFmtId="1" fontId="14" fillId="2" borderId="17" xfId="12" applyNumberFormat="1" applyFont="1" applyFill="1" applyBorder="1" applyAlignment="1">
      <alignment horizontal="left" wrapText="1"/>
    </xf>
    <xf numFmtId="3" fontId="2" fillId="3" borderId="5" xfId="12" applyNumberFormat="1" applyFont="1" applyFill="1" applyBorder="1" applyAlignment="1">
      <alignment horizontal="right" vertical="center" wrapText="1"/>
    </xf>
    <xf numFmtId="0" fontId="13" fillId="0" borderId="27" xfId="0" applyFont="1" applyBorder="1" applyAlignment="1">
      <alignment horizontal="center" vertical="center" wrapText="1"/>
    </xf>
    <xf numFmtId="49" fontId="14" fillId="2" borderId="17" xfId="12" applyNumberFormat="1" applyFont="1" applyFill="1" applyBorder="1" applyAlignment="1">
      <alignment horizontal="left"/>
    </xf>
    <xf numFmtId="1" fontId="13" fillId="2" borderId="17" xfId="12" applyNumberFormat="1" applyFont="1" applyFill="1" applyBorder="1" applyAlignment="1">
      <alignment horizontal="center" vertical="center" wrapText="1"/>
    </xf>
    <xf numFmtId="49" fontId="14" fillId="2" borderId="17" xfId="12" applyNumberFormat="1" applyFont="1" applyFill="1" applyBorder="1" applyAlignment="1">
      <alignment horizontal="left" wrapText="1"/>
    </xf>
    <xf numFmtId="164" fontId="20" fillId="0" borderId="0" xfId="14" applyFont="1" applyFill="1" applyBorder="1" applyAlignment="1">
      <alignment horizontal="center"/>
    </xf>
    <xf numFmtId="1" fontId="18" fillId="0" borderId="0" xfId="12" applyNumberFormat="1" applyFont="1" applyAlignment="1">
      <alignment horizontal="center" vertical="center"/>
    </xf>
    <xf numFmtId="0" fontId="18" fillId="0" borderId="0" xfId="12" applyFont="1" applyAlignment="1">
      <alignment horizontal="center" vertical="center"/>
    </xf>
    <xf numFmtId="164" fontId="20" fillId="0" borderId="0" xfId="14" applyFont="1" applyFill="1" applyBorder="1" applyAlignment="1">
      <alignment horizontal="center" vertical="center"/>
    </xf>
    <xf numFmtId="164" fontId="18" fillId="0" borderId="0" xfId="14" applyFont="1" applyFill="1" applyAlignment="1">
      <alignment horizontal="center" vertical="center"/>
    </xf>
    <xf numFmtId="49" fontId="18" fillId="0" borderId="0" xfId="14" applyNumberFormat="1" applyFont="1" applyFill="1" applyAlignment="1">
      <alignment horizontal="center" vertical="center"/>
    </xf>
    <xf numFmtId="164" fontId="18" fillId="0" borderId="0" xfId="14" applyFont="1" applyAlignment="1">
      <alignment horizontal="center" vertical="center"/>
    </xf>
    <xf numFmtId="0" fontId="18" fillId="0" borderId="0" xfId="13" applyFont="1" applyAlignment="1">
      <alignment horizontal="center" vertical="center"/>
    </xf>
    <xf numFmtId="0" fontId="8" fillId="3" borderId="27" xfId="12" applyFont="1" applyFill="1" applyBorder="1" applyAlignment="1">
      <alignment horizontal="center" vertical="center" wrapText="1"/>
    </xf>
    <xf numFmtId="165" fontId="6" fillId="0" borderId="0" xfId="15" applyNumberFormat="1"/>
    <xf numFmtId="49" fontId="16" fillId="0" borderId="17" xfId="0" applyNumberFormat="1" applyFont="1" applyBorder="1" applyAlignment="1">
      <alignment horizontal="left" vertical="center" wrapText="1"/>
    </xf>
    <xf numFmtId="2" fontId="16" fillId="0" borderId="17" xfId="12" applyNumberFormat="1" applyFont="1" applyBorder="1" applyAlignment="1">
      <alignment horizontal="left" vertical="center" wrapText="1"/>
    </xf>
    <xf numFmtId="1" fontId="16" fillId="2" borderId="17" xfId="12" applyNumberFormat="1" applyFont="1" applyFill="1" applyBorder="1" applyAlignment="1">
      <alignment horizontal="left" vertical="center" wrapText="1"/>
    </xf>
    <xf numFmtId="1" fontId="21" fillId="2" borderId="17" xfId="12" applyNumberFormat="1" applyFont="1" applyFill="1" applyBorder="1" applyAlignment="1">
      <alignment horizontal="left" vertical="center" wrapText="1"/>
    </xf>
    <xf numFmtId="4" fontId="21" fillId="0" borderId="17" xfId="12" applyNumberFormat="1" applyFont="1" applyBorder="1" applyAlignment="1">
      <alignment horizontal="center" vertical="center" wrapText="1"/>
    </xf>
    <xf numFmtId="3" fontId="21" fillId="0" borderId="17" xfId="12" applyNumberFormat="1" applyFont="1" applyBorder="1" applyAlignment="1">
      <alignment horizontal="center" vertical="center" wrapText="1"/>
    </xf>
    <xf numFmtId="4" fontId="21" fillId="0" borderId="22" xfId="12" applyNumberFormat="1" applyFont="1" applyBorder="1" applyAlignment="1">
      <alignment horizontal="center" vertical="center" wrapText="1"/>
    </xf>
    <xf numFmtId="0" fontId="13" fillId="0" borderId="27" xfId="0" applyFont="1" applyBorder="1" applyAlignment="1">
      <alignment horizontal="left" vertical="center" wrapText="1"/>
    </xf>
    <xf numFmtId="2" fontId="22" fillId="0" borderId="27" xfId="12" applyNumberFormat="1" applyFont="1" applyBorder="1" applyAlignment="1">
      <alignment horizontal="left" vertical="center" wrapText="1"/>
    </xf>
    <xf numFmtId="0" fontId="13" fillId="2" borderId="27" xfId="12" applyFont="1" applyFill="1" applyBorder="1" applyAlignment="1">
      <alignment horizontal="left" vertical="center" wrapText="1"/>
    </xf>
    <xf numFmtId="4" fontId="13" fillId="0" borderId="27" xfId="12" applyNumberFormat="1" applyFont="1" applyBorder="1" applyAlignment="1">
      <alignment horizontal="left" vertical="center" wrapText="1"/>
    </xf>
    <xf numFmtId="0" fontId="13" fillId="0" borderId="27" xfId="12" applyFont="1" applyBorder="1" applyAlignment="1">
      <alignment horizontal="left" vertical="center" wrapText="1"/>
    </xf>
    <xf numFmtId="4" fontId="14" fillId="0" borderId="27" xfId="12" applyNumberFormat="1" applyFont="1" applyBorder="1" applyAlignment="1">
      <alignment horizontal="left" vertical="center" wrapText="1"/>
    </xf>
    <xf numFmtId="2" fontId="22" fillId="0" borderId="17" xfId="12" applyNumberFormat="1" applyFont="1" applyBorder="1" applyAlignment="1">
      <alignment horizontal="left" vertical="center" wrapText="1"/>
    </xf>
    <xf numFmtId="0" fontId="13" fillId="2" borderId="17" xfId="12" applyFont="1" applyFill="1" applyBorder="1" applyAlignment="1">
      <alignment horizontal="left" vertical="center" wrapText="1"/>
    </xf>
    <xf numFmtId="4" fontId="13" fillId="0" borderId="17" xfId="12" applyNumberFormat="1" applyFont="1" applyBorder="1" applyAlignment="1">
      <alignment horizontal="left" vertical="center" wrapText="1"/>
    </xf>
    <xf numFmtId="0" fontId="13" fillId="0" borderId="17" xfId="12" applyFont="1" applyBorder="1" applyAlignment="1">
      <alignment horizontal="left" vertical="center" wrapText="1"/>
    </xf>
    <xf numFmtId="4" fontId="14" fillId="0" borderId="17" xfId="12" applyNumberFormat="1" applyFont="1" applyBorder="1" applyAlignment="1">
      <alignment horizontal="left" vertical="center" wrapText="1"/>
    </xf>
    <xf numFmtId="0" fontId="13" fillId="0" borderId="17" xfId="0" quotePrefix="1" applyFont="1" applyBorder="1" applyAlignment="1">
      <alignment horizontal="left" vertical="center" wrapText="1"/>
    </xf>
    <xf numFmtId="1" fontId="14" fillId="2" borderId="27" xfId="12" applyNumberFormat="1" applyFont="1" applyFill="1" applyBorder="1" applyAlignment="1">
      <alignment horizontal="left" vertical="center" wrapText="1"/>
    </xf>
    <xf numFmtId="164" fontId="5" fillId="0" borderId="0" xfId="14" applyFont="1" applyAlignment="1">
      <alignment horizontal="left" vertical="center" wrapText="1"/>
    </xf>
    <xf numFmtId="0" fontId="5" fillId="0" borderId="0" xfId="13" applyFont="1" applyAlignment="1">
      <alignment horizontal="left" vertical="center" wrapText="1"/>
    </xf>
    <xf numFmtId="1" fontId="14" fillId="2" borderId="17" xfId="12" applyNumberFormat="1" applyFont="1" applyFill="1" applyBorder="1" applyAlignment="1">
      <alignment horizontal="left" vertical="center" wrapText="1"/>
    </xf>
    <xf numFmtId="49" fontId="14" fillId="2" borderId="27" xfId="12" applyNumberFormat="1" applyFont="1" applyFill="1" applyBorder="1" applyAlignment="1">
      <alignment horizontal="left" vertical="center" wrapText="1"/>
    </xf>
    <xf numFmtId="164" fontId="17" fillId="3" borderId="5" xfId="14" applyFont="1" applyFill="1" applyBorder="1" applyAlignment="1">
      <alignment horizontal="center" vertical="center" wrapText="1"/>
    </xf>
    <xf numFmtId="0" fontId="17" fillId="3" borderId="5" xfId="14" applyNumberFormat="1" applyFont="1" applyFill="1" applyBorder="1" applyAlignment="1">
      <alignment horizontal="center" vertical="center" wrapText="1"/>
    </xf>
    <xf numFmtId="164" fontId="16" fillId="0" borderId="0" xfId="14" applyFont="1" applyAlignment="1">
      <alignment horizontal="center"/>
    </xf>
    <xf numFmtId="0" fontId="16" fillId="0" borderId="0" xfId="13" applyFont="1" applyAlignment="1">
      <alignment horizontal="center"/>
    </xf>
    <xf numFmtId="2" fontId="22" fillId="0" borderId="27" xfId="12" applyNumberFormat="1" applyFont="1" applyBorder="1" applyAlignment="1">
      <alignment horizontal="center" vertical="center" wrapText="1"/>
    </xf>
    <xf numFmtId="1" fontId="13" fillId="2" borderId="27" xfId="12" applyNumberFormat="1" applyFont="1" applyFill="1" applyBorder="1" applyAlignment="1">
      <alignment horizontal="center" vertical="center" wrapText="1"/>
    </xf>
    <xf numFmtId="2" fontId="13" fillId="0" borderId="27" xfId="12" applyNumberFormat="1" applyFont="1" applyBorder="1" applyAlignment="1">
      <alignment horizontal="center" vertical="center" wrapText="1"/>
    </xf>
    <xf numFmtId="4" fontId="14" fillId="0" borderId="27" xfId="12" applyNumberFormat="1" applyFont="1" applyBorder="1" applyAlignment="1">
      <alignment horizontal="center" vertical="center" wrapText="1"/>
    </xf>
    <xf numFmtId="3" fontId="14" fillId="0" borderId="27" xfId="12" applyNumberFormat="1" applyFont="1" applyBorder="1" applyAlignment="1">
      <alignment horizontal="center" vertical="center" wrapText="1"/>
    </xf>
    <xf numFmtId="2" fontId="22" fillId="0" borderId="17" xfId="12" applyNumberFormat="1" applyFont="1" applyBorder="1" applyAlignment="1">
      <alignment horizontal="center" vertical="center" wrapText="1"/>
    </xf>
    <xf numFmtId="2" fontId="13" fillId="0" borderId="17" xfId="12" applyNumberFormat="1" applyFont="1" applyBorder="1" applyAlignment="1">
      <alignment horizontal="center" vertical="center" wrapText="1"/>
    </xf>
    <xf numFmtId="4" fontId="14" fillId="0" borderId="17" xfId="12" applyNumberFormat="1" applyFont="1" applyBorder="1" applyAlignment="1">
      <alignment horizontal="center" wrapText="1"/>
    </xf>
    <xf numFmtId="3" fontId="14" fillId="0" borderId="17" xfId="12" applyNumberFormat="1" applyFont="1" applyBorder="1" applyAlignment="1">
      <alignment horizontal="center" wrapText="1"/>
    </xf>
    <xf numFmtId="4" fontId="14" fillId="0" borderId="17" xfId="12" applyNumberFormat="1" applyFont="1" applyBorder="1" applyAlignment="1">
      <alignment horizontal="center" vertical="center" wrapText="1"/>
    </xf>
    <xf numFmtId="4" fontId="14" fillId="0" borderId="17" xfId="12" applyNumberFormat="1" applyFont="1" applyBorder="1" applyAlignment="1">
      <alignment horizontal="center"/>
    </xf>
    <xf numFmtId="3" fontId="14" fillId="0" borderId="17" xfId="12" applyNumberFormat="1" applyFont="1" applyBorder="1" applyAlignment="1">
      <alignment horizontal="center"/>
    </xf>
    <xf numFmtId="0" fontId="5" fillId="0" borderId="0" xfId="14" applyNumberFormat="1" applyFont="1"/>
    <xf numFmtId="49" fontId="16" fillId="0" borderId="17" xfId="0" quotePrefix="1" applyNumberFormat="1" applyFont="1" applyBorder="1" applyAlignment="1">
      <alignment horizontal="left" vertical="center" wrapText="1"/>
    </xf>
    <xf numFmtId="0" fontId="13" fillId="0" borderId="28" xfId="0" applyFont="1" applyBorder="1" applyAlignment="1">
      <alignment horizontal="center" vertical="center" wrapText="1"/>
    </xf>
    <xf numFmtId="1" fontId="14" fillId="2" borderId="28" xfId="12" applyNumberFormat="1" applyFont="1" applyFill="1" applyBorder="1" applyAlignment="1">
      <alignment horizontal="left" vertical="center" wrapText="1"/>
    </xf>
    <xf numFmtId="49" fontId="14" fillId="2" borderId="28" xfId="12" applyNumberFormat="1" applyFont="1" applyFill="1" applyBorder="1" applyAlignment="1">
      <alignment horizontal="left" vertical="center" wrapText="1"/>
    </xf>
    <xf numFmtId="2" fontId="22" fillId="0" borderId="28" xfId="12" applyNumberFormat="1" applyFont="1" applyBorder="1" applyAlignment="1">
      <alignment horizontal="center" vertical="center" wrapText="1"/>
    </xf>
    <xf numFmtId="1" fontId="13" fillId="2" borderId="28" xfId="12" applyNumberFormat="1" applyFont="1" applyFill="1" applyBorder="1" applyAlignment="1">
      <alignment horizontal="center" vertical="center" wrapText="1"/>
    </xf>
    <xf numFmtId="2" fontId="13" fillId="0" borderId="28" xfId="12" applyNumberFormat="1" applyFont="1" applyBorder="1" applyAlignment="1">
      <alignment horizontal="center" vertical="center" wrapText="1"/>
    </xf>
    <xf numFmtId="4" fontId="14" fillId="0" borderId="28" xfId="12" applyNumberFormat="1" applyFont="1" applyBorder="1" applyAlignment="1">
      <alignment horizontal="center" vertical="center" wrapText="1"/>
    </xf>
    <xf numFmtId="3" fontId="14" fillId="0" borderId="28" xfId="12" applyNumberFormat="1" applyFont="1" applyBorder="1" applyAlignment="1">
      <alignment horizontal="center" vertical="center" wrapText="1"/>
    </xf>
    <xf numFmtId="14" fontId="5" fillId="0" borderId="0" xfId="13" applyNumberFormat="1" applyFont="1"/>
    <xf numFmtId="2" fontId="5" fillId="0" borderId="0" xfId="13" applyNumberFormat="1" applyFont="1"/>
    <xf numFmtId="49" fontId="8" fillId="3" borderId="21" xfId="12" applyNumberFormat="1" applyFont="1" applyFill="1" applyBorder="1" applyAlignment="1">
      <alignment horizontal="center" vertical="center" wrapText="1"/>
    </xf>
    <xf numFmtId="49" fontId="8" fillId="3" borderId="1" xfId="14" applyNumberFormat="1" applyFont="1" applyFill="1" applyBorder="1" applyAlignment="1">
      <alignment horizontal="center" vertical="center" wrapText="1"/>
    </xf>
    <xf numFmtId="49" fontId="8" fillId="3" borderId="21" xfId="14" applyNumberFormat="1" applyFont="1" applyFill="1" applyBorder="1" applyAlignment="1">
      <alignment horizontal="center" vertical="center" wrapText="1"/>
    </xf>
    <xf numFmtId="4" fontId="16" fillId="2" borderId="17" xfId="12" applyNumberFormat="1" applyFont="1" applyFill="1" applyBorder="1" applyAlignment="1">
      <alignment horizontal="left" vertical="center" wrapText="1"/>
    </xf>
    <xf numFmtId="4" fontId="16" fillId="0" borderId="17" xfId="12" applyNumberFormat="1" applyFont="1" applyBorder="1" applyAlignment="1">
      <alignment horizontal="center" vertical="center" wrapText="1"/>
    </xf>
    <xf numFmtId="167" fontId="20" fillId="0" borderId="0" xfId="12" applyNumberFormat="1" applyFont="1" applyAlignment="1">
      <alignment horizontal="center" vertical="center"/>
    </xf>
    <xf numFmtId="4" fontId="20" fillId="0" borderId="0" xfId="12" applyNumberFormat="1" applyFont="1" applyAlignment="1">
      <alignment horizontal="center" vertical="center"/>
    </xf>
    <xf numFmtId="4" fontId="24" fillId="0" borderId="0" xfId="12" applyNumberFormat="1" applyFont="1" applyAlignment="1">
      <alignment horizontal="center" vertical="center"/>
    </xf>
    <xf numFmtId="4" fontId="20" fillId="0" borderId="0" xfId="14" applyNumberFormat="1" applyFont="1" applyFill="1" applyAlignment="1">
      <alignment horizontal="center" vertical="center"/>
    </xf>
    <xf numFmtId="4" fontId="20" fillId="0" borderId="0" xfId="14" applyNumberFormat="1" applyFont="1" applyFill="1" applyBorder="1" applyAlignment="1">
      <alignment horizontal="center" vertical="center"/>
    </xf>
    <xf numFmtId="4" fontId="20" fillId="0" borderId="0" xfId="14" applyNumberFormat="1" applyFont="1" applyAlignment="1">
      <alignment horizontal="center" vertical="center"/>
    </xf>
    <xf numFmtId="4" fontId="20" fillId="0" borderId="0" xfId="13" applyNumberFormat="1" applyFont="1" applyAlignment="1">
      <alignment horizontal="center" vertical="center"/>
    </xf>
    <xf numFmtId="0" fontId="8" fillId="0" borderId="27" xfId="12" applyFont="1" applyBorder="1" applyAlignment="1">
      <alignment horizontal="center" vertical="center" wrapText="1"/>
    </xf>
    <xf numFmtId="0" fontId="8" fillId="3" borderId="19" xfId="12" applyFont="1" applyFill="1" applyBorder="1" applyAlignment="1">
      <alignment horizontal="center" vertical="center"/>
    </xf>
    <xf numFmtId="0" fontId="8" fillId="3" borderId="20" xfId="12" applyFont="1" applyFill="1" applyBorder="1" applyAlignment="1">
      <alignment horizontal="center" vertical="center"/>
    </xf>
    <xf numFmtId="0" fontId="5" fillId="0" borderId="0" xfId="14" applyNumberFormat="1" applyFont="1" applyFill="1"/>
    <xf numFmtId="167" fontId="23" fillId="0" borderId="17" xfId="12" applyNumberFormat="1" applyFont="1" applyBorder="1" applyAlignment="1">
      <alignment horizontal="center" vertical="center"/>
    </xf>
    <xf numFmtId="0" fontId="25" fillId="0" borderId="0" xfId="0" applyFont="1"/>
    <xf numFmtId="1" fontId="21" fillId="0" borderId="17" xfId="12" applyNumberFormat="1" applyFont="1" applyBorder="1" applyAlignment="1">
      <alignment horizontal="left" vertical="center" wrapText="1"/>
    </xf>
    <xf numFmtId="1" fontId="16" fillId="0" borderId="17" xfId="12" applyNumberFormat="1" applyFont="1" applyBorder="1" applyAlignment="1">
      <alignment horizontal="left" vertical="center" wrapText="1"/>
    </xf>
    <xf numFmtId="4" fontId="16" fillId="0" borderId="17" xfId="12" applyNumberFormat="1" applyFont="1" applyBorder="1" applyAlignment="1">
      <alignment horizontal="left" vertical="center" wrapText="1"/>
    </xf>
    <xf numFmtId="1" fontId="18" fillId="0" borderId="0" xfId="12" applyNumberFormat="1" applyFont="1" applyAlignment="1">
      <alignment horizontal="center" wrapText="1"/>
    </xf>
    <xf numFmtId="0" fontId="18" fillId="0" borderId="0" xfId="12" applyFont="1" applyAlignment="1">
      <alignment horizontal="left" wrapText="1"/>
    </xf>
    <xf numFmtId="1" fontId="18" fillId="0" borderId="0" xfId="12" applyNumberFormat="1" applyFont="1" applyAlignment="1">
      <alignment horizontal="left" wrapText="1"/>
    </xf>
    <xf numFmtId="1" fontId="18" fillId="0" borderId="0" xfId="12" applyNumberFormat="1" applyFont="1" applyAlignment="1">
      <alignment wrapText="1"/>
    </xf>
    <xf numFmtId="0" fontId="18" fillId="0" borderId="0" xfId="13" applyFont="1" applyAlignment="1">
      <alignment wrapText="1"/>
    </xf>
    <xf numFmtId="167" fontId="23" fillId="4" borderId="17" xfId="12" applyNumberFormat="1" applyFont="1" applyFill="1" applyBorder="1" applyAlignment="1">
      <alignment horizontal="center" vertical="center" wrapText="1"/>
    </xf>
    <xf numFmtId="167" fontId="23" fillId="4" borderId="17" xfId="12" applyNumberFormat="1" applyFont="1" applyFill="1" applyBorder="1" applyAlignment="1">
      <alignment horizontal="left" vertical="center" wrapText="1"/>
    </xf>
    <xf numFmtId="167" fontId="23" fillId="4" borderId="17" xfId="13" applyNumberFormat="1" applyFont="1" applyFill="1" applyBorder="1" applyAlignment="1">
      <alignment horizontal="center" vertical="center" wrapText="1"/>
    </xf>
    <xf numFmtId="164" fontId="18" fillId="0" borderId="0" xfId="14" applyFont="1" applyFill="1" applyAlignment="1">
      <alignment wrapText="1"/>
    </xf>
    <xf numFmtId="165" fontId="18" fillId="0" borderId="0" xfId="14" applyNumberFormat="1" applyFont="1" applyFill="1" applyAlignment="1">
      <alignment wrapText="1"/>
    </xf>
    <xf numFmtId="164" fontId="20" fillId="0" borderId="0" xfId="14" applyFont="1" applyFill="1" applyBorder="1" applyAlignment="1">
      <alignment horizontal="center" wrapText="1"/>
    </xf>
    <xf numFmtId="164" fontId="18" fillId="0" borderId="0" xfId="14" applyFont="1" applyAlignment="1">
      <alignment wrapText="1"/>
    </xf>
    <xf numFmtId="1" fontId="17" fillId="3" borderId="25" xfId="12" applyNumberFormat="1" applyFont="1" applyFill="1" applyBorder="1" applyAlignment="1">
      <alignment horizontal="center" vertical="center" wrapText="1"/>
    </xf>
    <xf numFmtId="1" fontId="17" fillId="3" borderId="18" xfId="12" applyNumberFormat="1" applyFont="1" applyFill="1" applyBorder="1" applyAlignment="1">
      <alignment horizontal="center" vertical="center" wrapText="1"/>
    </xf>
    <xf numFmtId="1" fontId="17" fillId="3" borderId="26" xfId="12" applyNumberFormat="1" applyFont="1" applyFill="1" applyBorder="1" applyAlignment="1">
      <alignment horizontal="center" vertical="center" wrapText="1"/>
    </xf>
    <xf numFmtId="164" fontId="20" fillId="0" borderId="4" xfId="14" applyFont="1" applyFill="1" applyBorder="1" applyAlignment="1">
      <alignment horizontal="center"/>
    </xf>
    <xf numFmtId="164" fontId="20" fillId="0" borderId="3" xfId="14" applyFont="1" applyFill="1" applyBorder="1" applyAlignment="1">
      <alignment horizontal="center"/>
    </xf>
    <xf numFmtId="0" fontId="8" fillId="3" borderId="14" xfId="12" applyFont="1" applyFill="1" applyBorder="1" applyAlignment="1">
      <alignment horizontal="center" vertical="center" wrapText="1"/>
    </xf>
    <xf numFmtId="0" fontId="8" fillId="3" borderId="1" xfId="12" applyFont="1" applyFill="1" applyBorder="1" applyAlignment="1">
      <alignment horizontal="center" vertical="center" wrapText="1"/>
    </xf>
    <xf numFmtId="0" fontId="8" fillId="3" borderId="21" xfId="12" applyFont="1" applyFill="1" applyBorder="1" applyAlignment="1">
      <alignment horizontal="center" vertical="center" wrapText="1"/>
    </xf>
    <xf numFmtId="0" fontId="9" fillId="3" borderId="14" xfId="12" applyFont="1" applyFill="1" applyBorder="1" applyAlignment="1">
      <alignment horizontal="center" vertical="center" wrapText="1"/>
    </xf>
    <xf numFmtId="0" fontId="9" fillId="3" borderId="1" xfId="12" applyFont="1" applyFill="1" applyBorder="1" applyAlignment="1">
      <alignment horizontal="center" vertical="center" wrapText="1"/>
    </xf>
    <xf numFmtId="0" fontId="9" fillId="3" borderId="21" xfId="12" applyFont="1" applyFill="1" applyBorder="1" applyAlignment="1">
      <alignment horizontal="center" vertical="center" wrapText="1"/>
    </xf>
    <xf numFmtId="49" fontId="8" fillId="3" borderId="14" xfId="12" applyNumberFormat="1" applyFont="1" applyFill="1" applyBorder="1" applyAlignment="1">
      <alignment horizontal="center" vertical="center" wrapText="1"/>
    </xf>
    <xf numFmtId="49" fontId="8" fillId="3" borderId="1" xfId="12" applyNumberFormat="1" applyFont="1" applyFill="1" applyBorder="1" applyAlignment="1">
      <alignment horizontal="center" vertical="center" wrapText="1"/>
    </xf>
    <xf numFmtId="49" fontId="8" fillId="3" borderId="21" xfId="12" applyNumberFormat="1" applyFont="1" applyFill="1" applyBorder="1" applyAlignment="1">
      <alignment horizontal="center" vertical="center" wrapText="1"/>
    </xf>
    <xf numFmtId="0" fontId="8" fillId="3" borderId="19" xfId="12" applyFont="1" applyFill="1" applyBorder="1" applyAlignment="1">
      <alignment horizontal="center" vertical="center" wrapText="1"/>
    </xf>
    <xf numFmtId="0" fontId="8" fillId="3" borderId="20" xfId="12" applyFont="1" applyFill="1" applyBorder="1" applyAlignment="1">
      <alignment horizontal="center" vertical="center" wrapText="1"/>
    </xf>
    <xf numFmtId="164" fontId="8" fillId="3" borderId="29" xfId="14" applyFont="1" applyFill="1" applyBorder="1" applyAlignment="1">
      <alignment horizontal="center" vertical="center" wrapText="1"/>
    </xf>
    <xf numFmtId="164" fontId="8" fillId="3" borderId="30" xfId="14" applyFont="1" applyFill="1" applyBorder="1" applyAlignment="1">
      <alignment horizontal="center" vertical="center" wrapText="1"/>
    </xf>
    <xf numFmtId="164" fontId="8" fillId="3" borderId="31" xfId="14" applyFont="1" applyFill="1" applyBorder="1" applyAlignment="1">
      <alignment horizontal="center" vertical="center" wrapText="1"/>
    </xf>
    <xf numFmtId="164" fontId="8" fillId="3" borderId="13" xfId="14" applyFont="1" applyFill="1" applyBorder="1" applyAlignment="1">
      <alignment horizontal="center"/>
    </xf>
    <xf numFmtId="164" fontId="8" fillId="3" borderId="12" xfId="14" applyFont="1" applyFill="1" applyBorder="1" applyAlignment="1">
      <alignment horizontal="center"/>
    </xf>
    <xf numFmtId="164" fontId="8" fillId="3" borderId="32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" fontId="8" fillId="3" borderId="16" xfId="12" applyNumberFormat="1" applyFont="1" applyFill="1" applyBorder="1" applyAlignment="1">
      <alignment horizontal="center" vertical="center" wrapText="1"/>
    </xf>
    <xf numFmtId="1" fontId="8" fillId="3" borderId="10" xfId="12" applyNumberFormat="1" applyFont="1" applyFill="1" applyBorder="1" applyAlignment="1">
      <alignment horizontal="center" vertical="center" wrapText="1"/>
    </xf>
    <xf numFmtId="1" fontId="8" fillId="3" borderId="23" xfId="12" applyNumberFormat="1" applyFont="1" applyFill="1" applyBorder="1" applyAlignment="1">
      <alignment horizontal="center" vertical="center" wrapText="1"/>
    </xf>
    <xf numFmtId="1" fontId="8" fillId="3" borderId="15" xfId="12" applyNumberFormat="1" applyFont="1" applyFill="1" applyBorder="1" applyAlignment="1">
      <alignment horizontal="center" vertical="center" wrapText="1"/>
    </xf>
    <xf numFmtId="1" fontId="8" fillId="3" borderId="2" xfId="12" applyNumberFormat="1" applyFont="1" applyFill="1" applyBorder="1" applyAlignment="1">
      <alignment horizontal="center" vertical="center" wrapText="1"/>
    </xf>
    <xf numFmtId="0" fontId="8" fillId="3" borderId="15" xfId="12" applyFont="1" applyFill="1" applyBorder="1" applyAlignment="1">
      <alignment horizontal="center" vertical="center"/>
    </xf>
    <xf numFmtId="0" fontId="8" fillId="3" borderId="2" xfId="12" applyFont="1" applyFill="1" applyBorder="1" applyAlignment="1">
      <alignment horizontal="center" vertical="center"/>
    </xf>
    <xf numFmtId="0" fontId="8" fillId="3" borderId="15" xfId="12" applyFont="1" applyFill="1" applyBorder="1" applyAlignment="1">
      <alignment horizontal="center" vertical="center" wrapText="1"/>
    </xf>
    <xf numFmtId="0" fontId="8" fillId="3" borderId="2" xfId="12" applyFont="1" applyFill="1" applyBorder="1" applyAlignment="1">
      <alignment horizontal="center" vertical="center" wrapText="1"/>
    </xf>
    <xf numFmtId="164" fontId="8" fillId="3" borderId="11" xfId="14" applyFont="1" applyFill="1" applyBorder="1" applyAlignment="1">
      <alignment horizontal="center"/>
    </xf>
    <xf numFmtId="49" fontId="8" fillId="3" borderId="1" xfId="14" applyNumberFormat="1" applyFont="1" applyFill="1" applyBorder="1" applyAlignment="1">
      <alignment horizontal="center" vertical="center" wrapText="1"/>
    </xf>
    <xf numFmtId="49" fontId="8" fillId="3" borderId="21" xfId="14" applyNumberFormat="1" applyFont="1" applyFill="1" applyBorder="1" applyAlignment="1">
      <alignment horizontal="center" vertical="center" wrapText="1"/>
    </xf>
    <xf numFmtId="49" fontId="8" fillId="2" borderId="0" xfId="12" applyNumberFormat="1" applyFont="1" applyFill="1" applyAlignment="1">
      <alignment horizontal="center" vertical="center" wrapText="1"/>
    </xf>
    <xf numFmtId="49" fontId="8" fillId="3" borderId="7" xfId="14" applyNumberFormat="1" applyFont="1" applyFill="1" applyBorder="1" applyAlignment="1">
      <alignment horizontal="center" vertical="center" wrapText="1"/>
    </xf>
    <xf numFmtId="1" fontId="17" fillId="3" borderId="25" xfId="12" quotePrefix="1" applyNumberFormat="1" applyFont="1" applyFill="1" applyBorder="1" applyAlignment="1">
      <alignment horizontal="center" vertical="center" wrapText="1"/>
    </xf>
    <xf numFmtId="4" fontId="17" fillId="0" borderId="4" xfId="14" applyNumberFormat="1" applyFont="1" applyFill="1" applyBorder="1" applyAlignment="1">
      <alignment horizontal="center"/>
    </xf>
    <xf numFmtId="4" fontId="17" fillId="0" borderId="3" xfId="14" applyNumberFormat="1" applyFont="1" applyFill="1" applyBorder="1" applyAlignment="1">
      <alignment horizontal="center"/>
    </xf>
    <xf numFmtId="1" fontId="8" fillId="3" borderId="8" xfId="12" applyNumberFormat="1" applyFont="1" applyFill="1" applyBorder="1" applyAlignment="1">
      <alignment horizontal="center" vertical="center" wrapText="1"/>
    </xf>
    <xf numFmtId="1" fontId="8" fillId="3" borderId="5" xfId="12" applyNumberFormat="1" applyFont="1" applyFill="1" applyBorder="1" applyAlignment="1">
      <alignment horizontal="center" vertical="center" wrapText="1"/>
    </xf>
    <xf numFmtId="0" fontId="8" fillId="3" borderId="5" xfId="12" applyFont="1" applyFill="1" applyBorder="1" applyAlignment="1">
      <alignment horizontal="center" vertical="center"/>
    </xf>
    <xf numFmtId="0" fontId="8" fillId="3" borderId="5" xfId="12" applyFont="1" applyFill="1" applyBorder="1" applyAlignment="1">
      <alignment horizontal="center" vertical="center" wrapText="1"/>
    </xf>
    <xf numFmtId="49" fontId="8" fillId="3" borderId="7" xfId="12" applyNumberFormat="1" applyFont="1" applyFill="1" applyBorder="1" applyAlignment="1">
      <alignment horizontal="center" vertical="center" wrapText="1"/>
    </xf>
    <xf numFmtId="0" fontId="8" fillId="3" borderId="7" xfId="12" applyFont="1" applyFill="1" applyBorder="1" applyAlignment="1">
      <alignment horizontal="center" vertical="center" wrapText="1"/>
    </xf>
    <xf numFmtId="0" fontId="9" fillId="3" borderId="7" xfId="12" applyFont="1" applyFill="1" applyBorder="1" applyAlignment="1">
      <alignment horizontal="center" vertical="center" wrapText="1"/>
    </xf>
    <xf numFmtId="164" fontId="8" fillId="3" borderId="14" xfId="14" applyFont="1" applyFill="1" applyBorder="1" applyAlignment="1">
      <alignment horizontal="center"/>
    </xf>
    <xf numFmtId="1" fontId="2" fillId="3" borderId="25" xfId="12" applyNumberFormat="1" applyFont="1" applyFill="1" applyBorder="1" applyAlignment="1">
      <alignment horizontal="center" vertical="center" wrapText="1"/>
    </xf>
    <xf numFmtId="1" fontId="2" fillId="3" borderId="18" xfId="12" applyNumberFormat="1" applyFont="1" applyFill="1" applyBorder="1" applyAlignment="1">
      <alignment horizontal="center" vertical="center" wrapText="1"/>
    </xf>
    <xf numFmtId="1" fontId="2" fillId="3" borderId="26" xfId="12" applyNumberFormat="1" applyFont="1" applyFill="1" applyBorder="1" applyAlignment="1">
      <alignment horizontal="center" vertical="center" wrapText="1"/>
    </xf>
    <xf numFmtId="164" fontId="2" fillId="0" borderId="4" xfId="14" applyFont="1" applyFill="1" applyBorder="1" applyAlignment="1">
      <alignment horizontal="center"/>
    </xf>
    <xf numFmtId="164" fontId="2" fillId="0" borderId="3" xfId="14" applyFont="1" applyFill="1" applyBorder="1" applyAlignment="1">
      <alignment horizontal="center"/>
    </xf>
    <xf numFmtId="1" fontId="21" fillId="5" borderId="17" xfId="12" applyNumberFormat="1" applyFont="1" applyFill="1" applyBorder="1" applyAlignment="1">
      <alignment horizontal="left" vertical="center" wrapText="1"/>
    </xf>
    <xf numFmtId="1" fontId="21" fillId="6" borderId="17" xfId="12" applyNumberFormat="1" applyFont="1" applyFill="1" applyBorder="1" applyAlignment="1">
      <alignment horizontal="left" vertical="center" wrapText="1"/>
    </xf>
    <xf numFmtId="1" fontId="21" fillId="7" borderId="17" xfId="12" applyNumberFormat="1" applyFont="1" applyFill="1" applyBorder="1" applyAlignment="1">
      <alignment horizontal="left" vertical="center" wrapText="1"/>
    </xf>
    <xf numFmtId="0" fontId="6" fillId="7" borderId="0" xfId="15" applyFill="1"/>
    <xf numFmtId="164" fontId="8" fillId="7" borderId="21" xfId="14" applyFont="1" applyFill="1" applyBorder="1" applyAlignment="1">
      <alignment horizontal="center" vertical="center"/>
    </xf>
    <xf numFmtId="4" fontId="16" fillId="7" borderId="17" xfId="12" applyNumberFormat="1" applyFont="1" applyFill="1" applyBorder="1" applyAlignment="1">
      <alignment horizontal="center" vertical="center" wrapText="1"/>
    </xf>
    <xf numFmtId="164" fontId="17" fillId="7" borderId="5" xfId="14" applyFont="1" applyFill="1" applyBorder="1" applyAlignment="1">
      <alignment horizontal="center" vertical="center" wrapText="1"/>
    </xf>
    <xf numFmtId="164" fontId="5" fillId="7" borderId="0" xfId="14" applyFont="1" applyFill="1"/>
    <xf numFmtId="164" fontId="20" fillId="7" borderId="0" xfId="14" applyFont="1" applyFill="1"/>
    <xf numFmtId="164" fontId="18" fillId="7" borderId="0" xfId="14" applyFont="1" applyFill="1" applyAlignment="1">
      <alignment horizontal="center" vertical="center"/>
    </xf>
    <xf numFmtId="164" fontId="18" fillId="7" borderId="0" xfId="14" applyFont="1" applyFill="1" applyAlignment="1">
      <alignment wrapText="1"/>
    </xf>
    <xf numFmtId="4" fontId="20" fillId="7" borderId="0" xfId="14" applyNumberFormat="1" applyFont="1" applyFill="1" applyAlignment="1">
      <alignment horizontal="center" vertical="center"/>
    </xf>
    <xf numFmtId="164" fontId="20" fillId="7" borderId="33" xfId="14" applyFont="1" applyFill="1" applyBorder="1" applyAlignment="1">
      <alignment horizontal="center"/>
    </xf>
    <xf numFmtId="164" fontId="16" fillId="0" borderId="0" xfId="13" applyNumberFormat="1" applyFont="1" applyAlignment="1">
      <alignment horizontal="center"/>
    </xf>
    <xf numFmtId="4" fontId="5" fillId="0" borderId="0" xfId="13" applyNumberFormat="1" applyFont="1"/>
  </cellXfs>
  <cellStyles count="19">
    <cellStyle name="Millares 10" xfId="16" xr:uid="{00000000-0005-0000-0000-000000000000}"/>
    <cellStyle name="Millares 2" xfId="4" xr:uid="{00000000-0005-0000-0000-000001000000}"/>
    <cellStyle name="Millares 2 2" xfId="2" xr:uid="{00000000-0005-0000-0000-000002000000}"/>
    <cellStyle name="Millares 3" xfId="5" xr:uid="{00000000-0005-0000-0000-000003000000}"/>
    <cellStyle name="Millares 4" xfId="3" xr:uid="{00000000-0005-0000-0000-000004000000}"/>
    <cellStyle name="Millares 5" xfId="14" xr:uid="{00000000-0005-0000-0000-000005000000}"/>
    <cellStyle name="Normal" xfId="0" builtinId="0"/>
    <cellStyle name="Normal 2" xfId="6" xr:uid="{00000000-0005-0000-0000-000007000000}"/>
    <cellStyle name="Normal 2 2" xfId="7" xr:uid="{00000000-0005-0000-0000-000008000000}"/>
    <cellStyle name="Normal 2 2 2" xfId="8" xr:uid="{00000000-0005-0000-0000-000009000000}"/>
    <cellStyle name="Normal 2 3" xfId="13" xr:uid="{00000000-0005-0000-0000-00000A000000}"/>
    <cellStyle name="Normal 2 9" xfId="9" xr:uid="{00000000-0005-0000-0000-00000B000000}"/>
    <cellStyle name="Normal 20" xfId="17" xr:uid="{00000000-0005-0000-0000-00000C000000}"/>
    <cellStyle name="Normal 3" xfId="10" xr:uid="{00000000-0005-0000-0000-00000D000000}"/>
    <cellStyle name="Normal 3 2" xfId="18" xr:uid="{00000000-0005-0000-0000-00000E000000}"/>
    <cellStyle name="Normal 4" xfId="11" xr:uid="{00000000-0005-0000-0000-00000F000000}"/>
    <cellStyle name="Normal 5" xfId="12" xr:uid="{00000000-0005-0000-0000-000010000000}"/>
    <cellStyle name="Normal 6" xfId="1" xr:uid="{00000000-0005-0000-0000-000011000000}"/>
    <cellStyle name="Normal 7" xfId="15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Lesly\Desktop\CAS%20%20PAN-%202017%20PPP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17\OPINIONES%20CAS%202017\OPINIONES%202017\FORMATO_AGRI_N&#176;%203,CAS%2015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4"/>
      <sheetName val="PPAN2017-recursos humano"/>
      <sheetName val="Hoja4 (2)"/>
      <sheetName val="CAS TOTAL"/>
      <sheetName val="DATOSPLH (2)"/>
      <sheetName val="DATOSPLH"/>
      <sheetName val="MAESTRO"/>
      <sheetName val="Hoja1"/>
      <sheetName val="CADENA"/>
      <sheetName val="ENERO 2017"/>
      <sheetName val="FEBRERO"/>
      <sheetName val="PPAN2017-PEA FEBRERO ORIGI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F6" t="str">
            <v>1247-0001</v>
          </cell>
          <cell r="G6" t="str">
            <v>0001. PROGRAMA ARTICULADO NUTRICIONAL</v>
          </cell>
          <cell r="H6" t="str">
            <v>3000001. ACCIONES COMUNES</v>
          </cell>
          <cell r="I6" t="str">
            <v>5004424. VIGILANCIA, INVESTIGACION Y TECNOLOGIAS EN NUTRICION</v>
          </cell>
          <cell r="J6" t="str">
            <v>0001</v>
          </cell>
        </row>
        <row r="7">
          <cell r="F7" t="str">
            <v>1247-0002</v>
          </cell>
          <cell r="G7" t="str">
            <v>0001. PROGRAMA ARTICULADO NUTRICIONAL</v>
          </cell>
          <cell r="H7" t="str">
            <v>3000001. ACCIONES COMUNES</v>
          </cell>
          <cell r="I7" t="str">
            <v>5004424. VIGILANCIA, INVESTIGACION Y TECNOLOGIAS EN NUTRICION</v>
          </cell>
          <cell r="J7" t="str">
            <v>0002</v>
          </cell>
        </row>
        <row r="8">
          <cell r="F8" t="str">
            <v>1247-0003</v>
          </cell>
          <cell r="G8" t="str">
            <v>0001. PROGRAMA ARTICULADO NUTRICIONAL</v>
          </cell>
          <cell r="H8" t="str">
            <v>3000001. ACCIONES COMUNES</v>
          </cell>
          <cell r="I8" t="str">
            <v>5004426. MONITOREO, SUPERVISION, EVALUACION Y CONTROL DEL PROGRAMA ARTICULADO NUTRICIONAL</v>
          </cell>
          <cell r="J8" t="str">
            <v>0003</v>
          </cell>
        </row>
        <row r="9">
          <cell r="F9" t="str">
            <v>1247-0004</v>
          </cell>
          <cell r="G9" t="str">
            <v>0001. PROGRAMA ARTICULADO NUTRICIONAL</v>
          </cell>
          <cell r="H9" t="str">
            <v>3000001. ACCIONES COMUNES</v>
          </cell>
          <cell r="I9" t="str">
            <v>5004426. MONITOREO, SUPERVISION, EVALUACION Y CONTROL DEL PROGRAMA ARTICULADO NUTRICIONAL</v>
          </cell>
          <cell r="J9" t="str">
            <v>0004</v>
          </cell>
        </row>
        <row r="10">
          <cell r="F10" t="str">
            <v>1247-0005</v>
          </cell>
          <cell r="G10" t="str">
            <v>0001. PROGRAMA ARTICULADO NUTRICIONAL</v>
          </cell>
          <cell r="H10" t="str">
            <v>3000608. SERVICIOS DE CUIDADO DIURNO ACCEDEN A CONTROL DE CALIDAD NUTRICIONAL DE LOS ALIMENTOS</v>
          </cell>
          <cell r="I10" t="str">
            <v>5004427. CONTROL DE CALIDAD NUTRICIONAL DE LOS ALIMENTOS</v>
          </cell>
          <cell r="J10" t="str">
            <v>0005</v>
          </cell>
        </row>
        <row r="11">
          <cell r="F11" t="str">
            <v>1247-0006</v>
          </cell>
          <cell r="G11" t="str">
            <v>0001. PROGRAMA ARTICULADO NUTRICIONAL</v>
          </cell>
          <cell r="H11" t="str">
            <v>3000608. SERVICIOS DE CUIDADO DIURNO ACCEDEN A CONTROL DE CALIDAD NUTRICIONAL DE LOS ALIMENTOS</v>
          </cell>
          <cell r="I11" t="str">
            <v>5004427. CONTROL DE CALIDAD NUTRICIONAL DE LOS ALIMENTOS</v>
          </cell>
          <cell r="J11" t="str">
            <v>0006</v>
          </cell>
        </row>
        <row r="12">
          <cell r="F12" t="str">
            <v>1247-0007</v>
          </cell>
          <cell r="G12" t="str">
            <v>0001. PROGRAMA ARTICULADO NUTRICIONAL</v>
          </cell>
          <cell r="H12" t="str">
            <v>3000609. COMUNIDAD ACCEDE A AGUA PARA EL CONSUMO HUMANO</v>
          </cell>
          <cell r="I12" t="str">
            <v>5004428. VIGILANCIA DE LA CALIDAD DEL AGUA PARA EL CONSUMO HUMANO</v>
          </cell>
          <cell r="J12" t="str">
            <v>0007</v>
          </cell>
        </row>
        <row r="13">
          <cell r="F13" t="str">
            <v>1247-0008</v>
          </cell>
          <cell r="G13" t="str">
            <v>0001. PROGRAMA ARTICULADO NUTRICIONAL</v>
          </cell>
          <cell r="H13" t="str">
            <v>3000609. COMUNIDAD ACCEDE A AGUA PARA EL CONSUMO HUMANO</v>
          </cell>
          <cell r="I13" t="str">
            <v>5004428. VIGILANCIA DE LA CALIDAD DEL AGUA PARA EL CONSUMO HUMANO</v>
          </cell>
          <cell r="J13" t="str">
            <v>0008</v>
          </cell>
        </row>
        <row r="14">
          <cell r="F14" t="str">
            <v>1247-0009</v>
          </cell>
          <cell r="G14" t="str">
            <v>0001. PROGRAMA ARTICULADO NUTRICIONAL</v>
          </cell>
          <cell r="H14" t="str">
            <v>3000609. COMUNIDAD ACCEDE A AGUA PARA EL CONSUMO HUMANO</v>
          </cell>
          <cell r="I14" t="str">
            <v>5004429. DESINFECCION Y/O TRATAMIENTO DEL AGUA PARA EL CONSUMO HUMANO</v>
          </cell>
          <cell r="J14" t="str">
            <v>0009</v>
          </cell>
        </row>
        <row r="15">
          <cell r="F15" t="str">
            <v>1247-0010</v>
          </cell>
          <cell r="G15" t="str">
            <v>0001. PROGRAMA ARTICULADO NUTRICIONAL</v>
          </cell>
          <cell r="H15" t="str">
            <v>3000609. COMUNIDAD ACCEDE A AGUA PARA EL CONSUMO HUMANO</v>
          </cell>
          <cell r="I15" t="str">
            <v>5004429. DESINFECCION Y/O TRATAMIENTO DEL AGUA PARA EL CONSUMO HUMANO</v>
          </cell>
          <cell r="J15" t="str">
            <v>0010</v>
          </cell>
        </row>
        <row r="16">
          <cell r="F16" t="str">
            <v>1247-0011</v>
          </cell>
          <cell r="G16" t="str">
            <v>0001. PROGRAMA ARTICULADO NUTRICIONAL</v>
          </cell>
          <cell r="H16" t="str">
            <v>3033248. MUNICIPIOS SALUDABLES PROMUEVEN EL CUIDADO INFANTIL Y LA ADECUADA ALIMENTACION</v>
          </cell>
          <cell r="I16" t="str">
            <v>5000011. MUNICIPIOS SALUDABLES PROMUEVEN ACCIONES DE CUIDADO INFANTIL Y LA ADECUADA ALIMENTACION</v>
          </cell>
          <cell r="J16" t="str">
            <v>0011</v>
          </cell>
        </row>
        <row r="17">
          <cell r="F17" t="str">
            <v>1247-0012</v>
          </cell>
          <cell r="G17" t="str">
            <v>0001. PROGRAMA ARTICULADO NUTRICIONAL</v>
          </cell>
          <cell r="H17" t="str">
            <v>3033248. MUNICIPIOS SALUDABLES PROMUEVEN EL CUIDADO INFANTIL Y LA ADECUADA ALIMENTACION</v>
          </cell>
          <cell r="I17" t="str">
            <v>5000011. MUNICIPIOS SALUDABLES PROMUEVEN ACCIONES DE CUIDADO INFANTIL Y LA ADECUADA ALIMENTACION</v>
          </cell>
          <cell r="J17" t="str">
            <v>0012</v>
          </cell>
        </row>
        <row r="18">
          <cell r="F18" t="str">
            <v>1247-0013</v>
          </cell>
          <cell r="G18" t="str">
            <v>0001. PROGRAMA ARTICULADO NUTRICIONAL</v>
          </cell>
          <cell r="H18" t="str">
            <v>3033249. COMUNIDADES SALUDABLES PROMUEVEN EL CUIDADO INFANTIL Y LA ADECUADA ALIMENTACION</v>
          </cell>
          <cell r="I18" t="str">
            <v>5000012. COMUNIDADES SALUDABLES PROMUEVEN ACCIONES PARA EL CUIDADO INFANTIL Y LA ADECUADA ALIMENTACION</v>
          </cell>
          <cell r="J18" t="str">
            <v>0013</v>
          </cell>
        </row>
        <row r="19">
          <cell r="F19" t="str">
            <v>1247-0014</v>
          </cell>
          <cell r="G19" t="str">
            <v>0001. PROGRAMA ARTICULADO NUTRICIONAL</v>
          </cell>
          <cell r="H19" t="str">
            <v>3033249. COMUNIDADES SALUDABLES PROMUEVEN EL CUIDADO INFANTIL Y LA ADECUADA ALIMENTACION</v>
          </cell>
          <cell r="I19" t="str">
            <v>5000012. COMUNIDADES SALUDABLES PROMUEVEN ACCIONES PARA EL CUIDADO INFANTIL Y LA ADECUADA ALIMENTACION</v>
          </cell>
          <cell r="J19" t="str">
            <v>0014</v>
          </cell>
        </row>
        <row r="20">
          <cell r="F20" t="str">
            <v>1247-0015</v>
          </cell>
          <cell r="G20" t="str">
            <v>0001. PROGRAMA ARTICULADO NUTRICIONAL</v>
          </cell>
          <cell r="H20" t="str">
            <v>3033250. INSTITUCIONES EDUCATIVAS SALUDABLES PROMUEVEN EL CUIDADO INFANTIL Y LA ADECUADA ALIMENTACION</v>
          </cell>
          <cell r="I20" t="str">
            <v>5000013. INSTITUCIONES EDUCATIVAS SALUDABLES PROMUEVEN ACCIONES PARA EL CUIDADO INFANTIL Y LA ADECUADA ALIMENTACION</v>
          </cell>
          <cell r="J20" t="str">
            <v>0015</v>
          </cell>
        </row>
        <row r="21">
          <cell r="F21" t="str">
            <v>1247-0016</v>
          </cell>
          <cell r="G21" t="str">
            <v>0001. PROGRAMA ARTICULADO NUTRICIONAL</v>
          </cell>
          <cell r="H21" t="str">
            <v>3033250. INSTITUCIONES EDUCATIVAS SALUDABLES PROMUEVEN EL CUIDADO INFANTIL Y LA ADECUADA ALIMENTACION</v>
          </cell>
          <cell r="I21" t="str">
            <v>5000013. INSTITUCIONES EDUCATIVAS SALUDABLES PROMUEVEN ACCIONES PARA EL CUIDADO INFANTIL Y LA ADECUADA ALIMENTACION</v>
          </cell>
          <cell r="J21" t="str">
            <v>0016</v>
          </cell>
        </row>
        <row r="22">
          <cell r="F22" t="str">
            <v>1247-0017</v>
          </cell>
          <cell r="G22" t="str">
            <v>0001. PROGRAMA ARTICULADO NUTRICIONAL</v>
          </cell>
          <cell r="H22" t="str">
            <v>3033251. FAMILIAS SALUDABLES CON CONOCIMIENTOS PARA EL CUIDADO INFANTIL, LACTANCIA MATERNA EXCLUSIVA Y LA ADECUADA ALIMENTACION Y PROTECCION DEL MENOR</v>
          </cell>
          <cell r="I22" t="str">
            <v>5000014. FAMILIAS CON NIÑO/AS MENORES DE 36 MESES DESARROLLAN PRACTICAS SALUDABLES</v>
          </cell>
          <cell r="J22" t="str">
            <v>0017</v>
          </cell>
        </row>
        <row r="23">
          <cell r="F23" t="str">
            <v>1247-0018</v>
          </cell>
          <cell r="G23" t="str">
            <v>0001. PROGRAMA ARTICULADO NUTRICIONAL</v>
          </cell>
          <cell r="H23" t="str">
            <v>3033251. FAMILIAS SALUDABLES CON CONOCIMIENTOS PARA EL CUIDADO INFANTIL, LACTANCIA MATERNA EXCLUSIVA Y LA ADECUADA ALIMENTACION Y PROTECCION DEL MENOR</v>
          </cell>
          <cell r="I23" t="str">
            <v>5000014. FAMILIAS CON NIÑO/AS MENORES DE 36 MESES DESARROLLAN PRACTICAS SALUDABLES</v>
          </cell>
          <cell r="J23" t="str">
            <v>0018</v>
          </cell>
        </row>
        <row r="24">
          <cell r="F24" t="str">
            <v>1247-0019</v>
          </cell>
          <cell r="G24" t="str">
            <v>0001. PROGRAMA ARTICULADO NUTRICIONAL</v>
          </cell>
          <cell r="H24" t="str">
            <v>3033254. NIÑOS CON VACUNA COMPLETA</v>
          </cell>
          <cell r="I24" t="str">
            <v>5000017. APLICACION DE VACUNAS COMPLETAS</v>
          </cell>
          <cell r="J24" t="str">
            <v>0019</v>
          </cell>
        </row>
        <row r="25">
          <cell r="F25" t="str">
            <v>1247-0020</v>
          </cell>
          <cell r="G25" t="str">
            <v>0001. PROGRAMA ARTICULADO NUTRICIONAL</v>
          </cell>
          <cell r="H25" t="str">
            <v>3033254. NIÑOS CON VACUNA COMPLETA</v>
          </cell>
          <cell r="I25" t="str">
            <v>5000017. APLICACION DE VACUNAS COMPLETAS</v>
          </cell>
          <cell r="J25" t="str">
            <v>0020</v>
          </cell>
        </row>
        <row r="26">
          <cell r="F26" t="str">
            <v>1247-0021</v>
          </cell>
          <cell r="G26" t="str">
            <v>0001. PROGRAMA ARTICULADO NUTRICIONAL</v>
          </cell>
          <cell r="H26" t="str">
            <v>3033255. NIÑOS CON CRED COMPLETO SEGUN EDAD</v>
          </cell>
          <cell r="I26" t="str">
            <v>5000018. ATENCION A NIÑOS CON CRECIMIENTO Y DESARROLLO - CRED COMPLETO PARA SU EDAD</v>
          </cell>
          <cell r="J26" t="str">
            <v>0021</v>
          </cell>
        </row>
        <row r="27">
          <cell r="F27" t="str">
            <v>1247-0022</v>
          </cell>
          <cell r="G27" t="str">
            <v>0001. PROGRAMA ARTICULADO NUTRICIONAL</v>
          </cell>
          <cell r="H27" t="str">
            <v>3033255. NIÑOS CON CRED COMPLETO SEGUN EDAD</v>
          </cell>
          <cell r="I27" t="str">
            <v>5000018. ATENCION A NIÑOS CON CRECIMIENTO Y DESARROLLO - CRED COMPLETO PARA SU EDAD</v>
          </cell>
          <cell r="J27" t="str">
            <v>0022</v>
          </cell>
        </row>
        <row r="28">
          <cell r="F28" t="str">
            <v>1247-0023</v>
          </cell>
          <cell r="G28" t="str">
            <v>0001. PROGRAMA ARTICULADO NUTRICIONAL</v>
          </cell>
          <cell r="H28" t="str">
            <v>3033256. NIÑOS CON SUPLEMENTO DE HIERRO Y VITAMINA A</v>
          </cell>
          <cell r="I28" t="str">
            <v>5000019. ADMINISTRAR SUPLEMENTO DE HIERRO Y VITAMINA A</v>
          </cell>
          <cell r="J28" t="str">
            <v>0023</v>
          </cell>
        </row>
        <row r="29">
          <cell r="F29" t="str">
            <v>1247-0024</v>
          </cell>
          <cell r="G29" t="str">
            <v>0001. PROGRAMA ARTICULADO NUTRICIONAL</v>
          </cell>
          <cell r="H29" t="str">
            <v>3033256. NIÑOS CON SUPLEMENTO DE HIERRO Y VITAMINA A</v>
          </cell>
          <cell r="I29" t="str">
            <v>5000019. ADMINISTRAR SUPLEMENTO DE HIERRO Y VITAMINA A</v>
          </cell>
          <cell r="J29" t="str">
            <v>0024</v>
          </cell>
        </row>
        <row r="30">
          <cell r="F30" t="str">
            <v>1247-0025</v>
          </cell>
          <cell r="G30" t="str">
            <v>0001. PROGRAMA ARTICULADO NUTRICIONAL</v>
          </cell>
          <cell r="H30" t="str">
            <v>3033311. ATENCION DE INFECCIONES RESPIRATORIAS AGUDAS</v>
          </cell>
          <cell r="I30" t="str">
            <v>5000027. ATENDER A NIÑOS CON INFECCIONES RESPIRATORIAS AGUDAS</v>
          </cell>
          <cell r="J30" t="str">
            <v>0025</v>
          </cell>
        </row>
        <row r="31">
          <cell r="F31" t="str">
            <v>1247-0026</v>
          </cell>
          <cell r="G31" t="str">
            <v>0001. PROGRAMA ARTICULADO NUTRICIONAL</v>
          </cell>
          <cell r="H31" t="str">
            <v>3033311. ATENCION DE INFECCIONES RESPIRATORIAS AGUDAS</v>
          </cell>
          <cell r="I31" t="str">
            <v>5000027. ATENDER A NIÑOS CON INFECCIONES RESPIRATORIAS AGUDAS</v>
          </cell>
          <cell r="J31" t="str">
            <v>0026</v>
          </cell>
        </row>
        <row r="32">
          <cell r="F32" t="str">
            <v>1247-0027</v>
          </cell>
          <cell r="G32" t="str">
            <v>0001. PROGRAMA ARTICULADO NUTRICIONAL</v>
          </cell>
          <cell r="H32" t="str">
            <v>3033312. ATENCION DE ENFERMEDADES DIARREICAS AGUDAS</v>
          </cell>
          <cell r="I32" t="str">
            <v>5000028. ATENDER A NIÑOS CON ENFERMEDADES DIARREICAS AGUDAS</v>
          </cell>
          <cell r="J32" t="str">
            <v>0027</v>
          </cell>
        </row>
        <row r="33">
          <cell r="F33" t="str">
            <v>1247-0028</v>
          </cell>
          <cell r="G33" t="str">
            <v>0001. PROGRAMA ARTICULADO NUTRICIONAL</v>
          </cell>
          <cell r="H33" t="str">
            <v>3033312. ATENCION DE ENFERMEDADES DIARREICAS AGUDAS</v>
          </cell>
          <cell r="I33" t="str">
            <v>5000028. ATENDER A NIÑOS CON ENFERMEDADES DIARREICAS AGUDAS</v>
          </cell>
          <cell r="J33" t="str">
            <v>0028</v>
          </cell>
        </row>
        <row r="34">
          <cell r="F34" t="str">
            <v>1247-0029</v>
          </cell>
          <cell r="G34" t="str">
            <v>0001. PROGRAMA ARTICULADO NUTRICIONAL</v>
          </cell>
          <cell r="H34" t="str">
            <v>3033313. ATENCION DE INFECCIONES RESPIRATORIAS AGUDAS CON COMPLICACIONES</v>
          </cell>
          <cell r="I34" t="str">
            <v>5000029. ATENDER A NIÑOS CON DIAGNOSTICO DE INFECCIONES RESPIRATORIAS AGUDAS CON COMPLICACIONES</v>
          </cell>
          <cell r="J34" t="str">
            <v>0029</v>
          </cell>
        </row>
        <row r="35">
          <cell r="F35" t="str">
            <v>1247-0030</v>
          </cell>
          <cell r="G35" t="str">
            <v>0001. PROGRAMA ARTICULADO NUTRICIONAL</v>
          </cell>
          <cell r="H35" t="str">
            <v>3033313. ATENCION DE INFECCIONES RESPIRATORIAS AGUDAS CON COMPLICACIONES</v>
          </cell>
          <cell r="I35" t="str">
            <v>5000029. ATENDER A NIÑOS CON DIAGNOSTICO DE INFECCIONES RESPIRATORIAS AGUDAS CON COMPLICACIONES</v>
          </cell>
          <cell r="J35" t="str">
            <v>0030</v>
          </cell>
        </row>
        <row r="36">
          <cell r="F36" t="str">
            <v>1247-0031</v>
          </cell>
          <cell r="G36" t="str">
            <v>0001. PROGRAMA ARTICULADO NUTRICIONAL</v>
          </cell>
          <cell r="H36" t="str">
            <v>3033314. ATENCION DE ENFERMEDADES DIARREICAS AGUDAS CON COMPLICACIONES</v>
          </cell>
          <cell r="I36" t="str">
            <v>5000030. ATENDER A NIÑOS CON DIAGNOSTICO DE ENFERMEDAD DIARREICA AGUDA COMPLICADA</v>
          </cell>
          <cell r="J36" t="str">
            <v>0031</v>
          </cell>
        </row>
        <row r="37">
          <cell r="F37" t="str">
            <v>1247-0032</v>
          </cell>
          <cell r="G37" t="str">
            <v>0001. PROGRAMA ARTICULADO NUTRICIONAL</v>
          </cell>
          <cell r="H37" t="str">
            <v>3033315. ATENCION DE OTRAS ENFERMEDADES PREVALENTES</v>
          </cell>
          <cell r="I37" t="str">
            <v>5000031. BRINDAR ATENCION A OTRAS ENFERMEDADES PREVALENTES</v>
          </cell>
          <cell r="J37" t="str">
            <v>0032</v>
          </cell>
        </row>
        <row r="38">
          <cell r="F38" t="str">
            <v>1247-0033</v>
          </cell>
          <cell r="G38" t="str">
            <v>0001. PROGRAMA ARTICULADO NUTRICIONAL</v>
          </cell>
          <cell r="H38" t="str">
            <v>3033315. ATENCION DE OTRAS ENFERMEDADES PREVALENTES</v>
          </cell>
          <cell r="I38" t="str">
            <v>5000031. BRINDAR ATENCION A OTRAS ENFERMEDADES PREVALENTES</v>
          </cell>
          <cell r="J38" t="str">
            <v>0033</v>
          </cell>
        </row>
        <row r="39">
          <cell r="F39" t="str">
            <v>1247-0034</v>
          </cell>
          <cell r="G39" t="str">
            <v>0001. PROGRAMA ARTICULADO NUTRICIONAL</v>
          </cell>
          <cell r="H39" t="str">
            <v>3033317. GESTANTE CON SUPLEMENTO DE HIERRO Y ACIDO FOLICO</v>
          </cell>
          <cell r="I39" t="str">
            <v>5000032. ADMINISTRAR SUPLEMENTO DE HIERRO Y ACIDO FOLICO A GESTANTES</v>
          </cell>
          <cell r="J39" t="str">
            <v>0034</v>
          </cell>
        </row>
        <row r="40">
          <cell r="F40" t="str">
            <v>1247-0035</v>
          </cell>
          <cell r="G40" t="str">
            <v>0001. PROGRAMA ARTICULADO NUTRICIONAL</v>
          </cell>
          <cell r="H40" t="str">
            <v>3033317. GESTANTE CON SUPLEMENTO DE HIERRO Y ACIDO FOLICO</v>
          </cell>
          <cell r="I40" t="str">
            <v>5000032. ADMINISTRAR SUPLEMENTO DE HIERRO Y ACIDO FOLICO A GESTANTES</v>
          </cell>
          <cell r="J40" t="str">
            <v>0035</v>
          </cell>
        </row>
        <row r="41">
          <cell r="F41" t="str">
            <v>1247-0036</v>
          </cell>
          <cell r="G41" t="str">
            <v>0001. PROGRAMA ARTICULADO NUTRICIONAL</v>
          </cell>
          <cell r="H41" t="str">
            <v>3033414. ATENCION DE NIÑOS Y NIÑAS CON PARASITOSIS INTESTINAL</v>
          </cell>
          <cell r="I41" t="str">
            <v>5000035. ATENDER A NIÑOS Y NIÑAS CON DIAGNOSTICO DE PARASITOSIS INTESTINAL</v>
          </cell>
          <cell r="J41" t="str">
            <v>0036</v>
          </cell>
        </row>
        <row r="42">
          <cell r="F42" t="str">
            <v>1247-0037</v>
          </cell>
          <cell r="G42" t="str">
            <v>0001. PROGRAMA ARTICULADO NUTRICIONAL</v>
          </cell>
          <cell r="H42" t="str">
            <v>3033414. ATENCION DE NIÑOS Y NIÑAS CON PARASITOSIS INTESTINAL</v>
          </cell>
          <cell r="I42" t="str">
            <v>5000035. ATENDER A NIÑOS Y NIÑAS CON DIAGNOSTICO DE PARASITOSIS INTESTINAL</v>
          </cell>
          <cell r="J42" t="str">
            <v>0037</v>
          </cell>
        </row>
        <row r="43">
          <cell r="F43" t="str">
            <v>1247-0038</v>
          </cell>
          <cell r="G43" t="str">
            <v>0002. SALUD MATERNO NEONATAL</v>
          </cell>
          <cell r="H43" t="str">
            <v>3000001. ACCIONES COMUNES</v>
          </cell>
          <cell r="I43" t="str">
            <v>5004430. MONITOREO, SUPERVISION, EVALUACION Y CONTROL DE LA SALUD MATERNO NEONATAL</v>
          </cell>
          <cell r="J43" t="str">
            <v>0038</v>
          </cell>
        </row>
        <row r="44">
          <cell r="F44" t="str">
            <v>1247-0039</v>
          </cell>
          <cell r="G44" t="str">
            <v>0002. SALUD MATERNO NEONATAL</v>
          </cell>
          <cell r="H44" t="str">
            <v>3000001. ACCIONES COMUNES</v>
          </cell>
          <cell r="I44" t="str">
            <v>5004430. MONITOREO, SUPERVISION, EVALUACION Y CONTROL DE LA SALUD MATERNO NEONATAL</v>
          </cell>
          <cell r="J44" t="str">
            <v>0039</v>
          </cell>
        </row>
        <row r="45">
          <cell r="F45" t="str">
            <v>1247-0040</v>
          </cell>
          <cell r="G45" t="str">
            <v>0002. SALUD MATERNO NEONATAL</v>
          </cell>
          <cell r="H45" t="str">
            <v>3000002. POBLACION INFORMADA SOBRE SALUD SEXUAL, SALUD REPRODUCTIVA Y METODOS DE PLANIFICACION FAMILIAR</v>
          </cell>
          <cell r="I45" t="str">
            <v>5000059. BRINDAR INFORMACION SOBRE SALUD SEXUAL, SALUD REPRODUCTIVA Y METODOS DE PLANIFICACION FAMILIAR</v>
          </cell>
          <cell r="J45" t="str">
            <v>0040</v>
          </cell>
        </row>
        <row r="46">
          <cell r="F46" t="str">
            <v>1247-0041</v>
          </cell>
          <cell r="G46" t="str">
            <v>0002. SALUD MATERNO NEONATAL</v>
          </cell>
          <cell r="H46" t="str">
            <v>3000002. POBLACION INFORMADA SOBRE SALUD SEXUAL, SALUD REPRODUCTIVA Y METODOS DE PLANIFICACION FAMILIAR</v>
          </cell>
          <cell r="I46" t="str">
            <v>5000059. BRINDAR INFORMACION SOBRE SALUD SEXUAL, SALUD REPRODUCTIVA Y METODOS DE PLANIFICACION FAMILIAR</v>
          </cell>
          <cell r="J46" t="str">
            <v>0041</v>
          </cell>
        </row>
        <row r="47">
          <cell r="F47" t="str">
            <v>1247-0042</v>
          </cell>
          <cell r="G47" t="str">
            <v>0002. SALUD MATERNO NEONATAL</v>
          </cell>
          <cell r="H47" t="str">
            <v>3000005. ADOLESCENTES ACCEDEN A SERVICIOS DE SALUD PARA PREVENCION DEL EMBARAZO</v>
          </cell>
          <cell r="I47" t="str">
            <v>5000058. BRINDAR SERVICIOS DE SALUD PARA PREVENCION DEL EMBARAZO A ADOLESCENTES</v>
          </cell>
          <cell r="J47" t="str">
            <v>0042</v>
          </cell>
        </row>
        <row r="48">
          <cell r="F48" t="str">
            <v>1247-0043</v>
          </cell>
          <cell r="G48" t="str">
            <v>0002. SALUD MATERNO NEONATAL</v>
          </cell>
          <cell r="H48" t="str">
            <v>3000005. ADOLESCENTES ACCEDEN A SERVICIOS DE SALUD PARA PREVENCION DEL EMBARAZO</v>
          </cell>
          <cell r="I48" t="str">
            <v>5000058. BRINDAR SERVICIOS DE SALUD PARA PREVENCION DEL EMBARAZO A ADOLESCENTES</v>
          </cell>
          <cell r="J48" t="str">
            <v>0043</v>
          </cell>
        </row>
        <row r="49">
          <cell r="F49" t="str">
            <v>1247-0044</v>
          </cell>
          <cell r="G49" t="str">
            <v>0002. SALUD MATERNO NEONATAL</v>
          </cell>
          <cell r="H49" t="str">
            <v>3033172. ATENCION PRENATAL REENFOCADA</v>
          </cell>
          <cell r="I49" t="str">
            <v>5000037. BRINDAR ATENCION PRENATAL REENFOCADA</v>
          </cell>
          <cell r="J49" t="str">
            <v>0044</v>
          </cell>
        </row>
        <row r="50">
          <cell r="F50" t="str">
            <v>1247-0045</v>
          </cell>
          <cell r="G50" t="str">
            <v>0002. SALUD MATERNO NEONATAL</v>
          </cell>
          <cell r="H50" t="str">
            <v>3033172. ATENCION PRENATAL REENFOCADA</v>
          </cell>
          <cell r="I50" t="str">
            <v>5000037. BRINDAR ATENCION PRENATAL REENFOCADA</v>
          </cell>
          <cell r="J50" t="str">
            <v>0045</v>
          </cell>
        </row>
        <row r="51">
          <cell r="F51" t="str">
            <v>1247-0046</v>
          </cell>
          <cell r="G51" t="str">
            <v>0002. SALUD MATERNO NEONATAL</v>
          </cell>
          <cell r="H51" t="str">
            <v>3033288. MUNICIPIOS SALUDABLES QUE PROMUEVEN SALUD SEXUAL Y REPRODUCTIVA</v>
          </cell>
          <cell r="I51" t="str">
            <v>5000039. PROMOVER LA SALUD SEXUAL Y REPRODUCTIVA CON ENFASIS EN MATERNIDAD SALUDABLE</v>
          </cell>
          <cell r="J51" t="str">
            <v>0046</v>
          </cell>
        </row>
        <row r="52">
          <cell r="F52" t="str">
            <v>1247-0047</v>
          </cell>
          <cell r="G52" t="str">
            <v>0002. SALUD MATERNO NEONATAL</v>
          </cell>
          <cell r="H52" t="str">
            <v>3033288. MUNICIPIOS SALUDABLES QUE PROMUEVEN SALUD SEXUAL Y REPRODUCTIVA</v>
          </cell>
          <cell r="I52" t="str">
            <v>5000039. PROMOVER LA SALUD SEXUAL Y REPRODUCTIVA CON ENFASIS EN MATERNIDAD SALUDABLE</v>
          </cell>
          <cell r="J52" t="str">
            <v>0047</v>
          </cell>
        </row>
        <row r="53">
          <cell r="F53" t="str">
            <v>1247-0048</v>
          </cell>
          <cell r="G53" t="str">
            <v>0002. SALUD MATERNO NEONATAL</v>
          </cell>
          <cell r="H53" t="str">
            <v>3033289. COMUNIDADES SALUDABLES QUE PROMUEVEN SALUD SEXUAL Y REPRODUCTIVA</v>
          </cell>
          <cell r="I53" t="str">
            <v>5000040. COMUNIDAD PROMUEVE ACCIONES ADECUADAS EN SALUD SEXUAL Y REPRODUCTIVA CON ENFASIS EN MATERNIDAD SALUDABLE Y SALUD DEL NEONATO</v>
          </cell>
          <cell r="J53" t="str">
            <v>0048</v>
          </cell>
        </row>
        <row r="54">
          <cell r="F54" t="str">
            <v>1247-0049</v>
          </cell>
          <cell r="G54" t="str">
            <v>0002. SALUD MATERNO NEONATAL</v>
          </cell>
          <cell r="H54" t="str">
            <v>3033289. COMUNIDADES SALUDABLES QUE PROMUEVEN SALUD SEXUAL Y REPRODUCTIVA</v>
          </cell>
          <cell r="I54" t="str">
            <v>5000040. COMUNIDAD PROMUEVE ACCIONES ADECUADAS EN SALUD SEXUAL Y REPRODUCTIVA CON ENFASIS EN MATERNIDAD SALUDABLE Y SALUD DEL NEONATO</v>
          </cell>
          <cell r="J54" t="str">
            <v>0049</v>
          </cell>
        </row>
        <row r="55">
          <cell r="F55" t="str">
            <v>1247-0050</v>
          </cell>
          <cell r="G55" t="str">
            <v>0002. SALUD MATERNO NEONATAL</v>
          </cell>
          <cell r="H55" t="str">
            <v>3033290. INSTITUCIONES EDUCATIVAS SALUDABLES PROMUEVEN SALUD SEXUAL Y REPRODUCTIVA</v>
          </cell>
          <cell r="I55" t="str">
            <v>5000041. PROMOVER DESDE LAS INSTITUCIONES EDUCATIVAS SALUDABLES, SALUD SEXUAL Y REPRODUCTIVA CON ENFASIS EN LA MATERNIDAD SALUDABLE</v>
          </cell>
          <cell r="J55" t="str">
            <v>0050</v>
          </cell>
        </row>
        <row r="56">
          <cell r="F56" t="str">
            <v>1247-0051</v>
          </cell>
          <cell r="G56" t="str">
            <v>0002. SALUD MATERNO NEONATAL</v>
          </cell>
          <cell r="H56" t="str">
            <v>3033290. INSTITUCIONES EDUCATIVAS SALUDABLES PROMUEVEN SALUD SEXUAL Y REPRODUCTIVA</v>
          </cell>
          <cell r="I56" t="str">
            <v>5000041. PROMOVER DESDE LAS INSTITUCIONES EDUCATIVAS SALUDABLES, SALUD SEXUAL Y REPRODUCTIVA CON ENFASIS EN LA MATERNIDAD SALUDABLE</v>
          </cell>
          <cell r="J56" t="str">
            <v>0051</v>
          </cell>
        </row>
        <row r="57">
          <cell r="F57" t="str">
            <v>1247-0052</v>
          </cell>
          <cell r="G57" t="str">
            <v>0002. SALUD MATERNO NEONATAL</v>
          </cell>
          <cell r="H57" t="str">
            <v>3033291. POBLACION ACCEDE A METODOS DE PLANIFICACION FAMILIAR</v>
          </cell>
          <cell r="I57" t="str">
            <v>5000042. MEJORAMIENTO DEL ACCESO DE LA POBLACION A METODOS DE PLANIFICACION FAMILIAR</v>
          </cell>
          <cell r="J57" t="str">
            <v>0052</v>
          </cell>
        </row>
        <row r="58">
          <cell r="F58" t="str">
            <v>1247-0053</v>
          </cell>
          <cell r="G58" t="str">
            <v>0002. SALUD MATERNO NEONATAL</v>
          </cell>
          <cell r="H58" t="str">
            <v>3033291. POBLACION ACCEDE A METODOS DE PLANIFICACION FAMILIAR</v>
          </cell>
          <cell r="I58" t="str">
            <v>5000042. MEJORAMIENTO DEL ACCESO DE LA POBLACION A METODOS DE PLANIFICACION FAMILIAR</v>
          </cell>
          <cell r="J58" t="str">
            <v>0053</v>
          </cell>
        </row>
        <row r="59">
          <cell r="F59" t="str">
            <v>1247-0054</v>
          </cell>
          <cell r="G59" t="str">
            <v>0002. SALUD MATERNO NEONATAL</v>
          </cell>
          <cell r="H59" t="str">
            <v>3033292. POBLACION ACCEDE A SERVICIOS DE CONSEJERIA EN SALUD SEXUAL Y REPRODUCTIVA</v>
          </cell>
          <cell r="I59" t="str">
            <v>5000043. MEJORAMIENTO DEL ACCESO DE LA POBLACION A SERVICIOS DE CONSEJERIA EN SALUD SEXUAL Y REPRODUCTIVA</v>
          </cell>
          <cell r="J59" t="str">
            <v>0054</v>
          </cell>
        </row>
        <row r="60">
          <cell r="F60" t="str">
            <v>1247-0055</v>
          </cell>
          <cell r="G60" t="str">
            <v>0002. SALUD MATERNO NEONATAL</v>
          </cell>
          <cell r="H60" t="str">
            <v>3033292. POBLACION ACCEDE A SERVICIOS DE CONSEJERIA EN SALUD SEXUAL Y REPRODUCTIVA</v>
          </cell>
          <cell r="I60" t="str">
            <v>5000043. MEJORAMIENTO DEL ACCESO DE LA POBLACION A SERVICIOS DE CONSEJERIA EN SALUD SEXUAL Y REPRODUCTIVA</v>
          </cell>
          <cell r="J60" t="str">
            <v>0055</v>
          </cell>
        </row>
        <row r="61">
          <cell r="F61" t="str">
            <v>1247-0056</v>
          </cell>
          <cell r="G61" t="str">
            <v>0002. SALUD MATERNO NEONATAL</v>
          </cell>
          <cell r="H61" t="str">
            <v>3033294. ATENCION DE LA GESTANTE CON COMPLICACIONES</v>
          </cell>
          <cell r="I61" t="str">
            <v>5000044. BRINDAR ATENCION A LA GESTANTE CON COMPLICACIONES</v>
          </cell>
          <cell r="J61" t="str">
            <v>0056</v>
          </cell>
        </row>
        <row r="62">
          <cell r="F62" t="str">
            <v>1247-0057</v>
          </cell>
          <cell r="G62" t="str">
            <v>0002. SALUD MATERNO NEONATAL</v>
          </cell>
          <cell r="H62" t="str">
            <v>3033294. ATENCION DE LA GESTANTE CON COMPLICACIONES</v>
          </cell>
          <cell r="I62" t="str">
            <v>5000044. BRINDAR ATENCION A LA GESTANTE CON COMPLICACIONES</v>
          </cell>
          <cell r="J62" t="str">
            <v>0057</v>
          </cell>
        </row>
        <row r="63">
          <cell r="F63" t="str">
            <v>1247-0058</v>
          </cell>
          <cell r="G63" t="str">
            <v>0002. SALUD MATERNO NEONATAL</v>
          </cell>
          <cell r="H63" t="str">
            <v>3033295. ATENCION DEL PARTO NORMAL</v>
          </cell>
          <cell r="I63" t="str">
            <v>5000045. BRINDAR ATENCION DE PARTO NORMAL</v>
          </cell>
          <cell r="J63" t="str">
            <v>0058</v>
          </cell>
        </row>
        <row r="64">
          <cell r="F64" t="str">
            <v>1247-0059</v>
          </cell>
          <cell r="G64" t="str">
            <v>0002. SALUD MATERNO NEONATAL</v>
          </cell>
          <cell r="H64" t="str">
            <v>3033295. ATENCION DEL PARTO NORMAL</v>
          </cell>
          <cell r="I64" t="str">
            <v>5000045. BRINDAR ATENCION DE PARTO NORMAL</v>
          </cell>
          <cell r="J64" t="str">
            <v>0059</v>
          </cell>
        </row>
        <row r="65">
          <cell r="F65" t="str">
            <v>1247-0060</v>
          </cell>
          <cell r="G65" t="str">
            <v>0002. SALUD MATERNO NEONATAL</v>
          </cell>
          <cell r="H65" t="str">
            <v>3033296. ATENCION DEL PARTO COMPLICADO NO QUIRURGICO</v>
          </cell>
          <cell r="I65" t="str">
            <v>5000046. BRINDAR ATENCION DEL PARTO COMPLICADO NO QUIRURGICO</v>
          </cell>
          <cell r="J65" t="str">
            <v>0060</v>
          </cell>
        </row>
        <row r="66">
          <cell r="F66" t="str">
            <v>1247-0061</v>
          </cell>
          <cell r="G66" t="str">
            <v>0002. SALUD MATERNO NEONATAL</v>
          </cell>
          <cell r="H66" t="str">
            <v>3033296. ATENCION DEL PARTO COMPLICADO NO QUIRURGICO</v>
          </cell>
          <cell r="I66" t="str">
            <v>5000046. BRINDAR ATENCION DEL PARTO COMPLICADO NO QUIRURGICO</v>
          </cell>
          <cell r="J66" t="str">
            <v>0061</v>
          </cell>
        </row>
        <row r="67">
          <cell r="F67" t="str">
            <v>1247-0062</v>
          </cell>
          <cell r="G67" t="str">
            <v>0002. SALUD MATERNO NEONATAL</v>
          </cell>
          <cell r="H67" t="str">
            <v>3033297. ATENCION DEL PARTO COMPLICADO QUIRURGICO</v>
          </cell>
          <cell r="I67" t="str">
            <v>5000047. BRINDAR ATENCION DEL PARTO COMPLICADO QUIRURGICO</v>
          </cell>
          <cell r="J67" t="str">
            <v>0062</v>
          </cell>
        </row>
        <row r="68">
          <cell r="F68" t="str">
            <v>1247-0063</v>
          </cell>
          <cell r="G68" t="str">
            <v>0002. SALUD MATERNO NEONATAL</v>
          </cell>
          <cell r="H68" t="str">
            <v>3033298. ATENCION DEL PUERPERIO</v>
          </cell>
          <cell r="I68" t="str">
            <v>5000048. ATENDER EL PUERPERIO</v>
          </cell>
          <cell r="J68" t="str">
            <v>0063</v>
          </cell>
        </row>
        <row r="69">
          <cell r="F69" t="str">
            <v>1247-0064</v>
          </cell>
          <cell r="G69" t="str">
            <v>0002. SALUD MATERNO NEONATAL</v>
          </cell>
          <cell r="H69" t="str">
            <v>3033298. ATENCION DEL PUERPERIO</v>
          </cell>
          <cell r="I69" t="str">
            <v>5000048. ATENDER EL PUERPERIO</v>
          </cell>
          <cell r="J69" t="str">
            <v>0064</v>
          </cell>
        </row>
        <row r="70">
          <cell r="F70" t="str">
            <v>1247-0065</v>
          </cell>
          <cell r="G70" t="str">
            <v>0002. SALUD MATERNO NEONATAL</v>
          </cell>
          <cell r="H70" t="str">
            <v>3033299. ATENCION DEL PUERPERIO CON COMPLICACIONES</v>
          </cell>
          <cell r="I70" t="str">
            <v>5000049. ATENDER EL PUERPERIO CON COMPLICACIONES</v>
          </cell>
          <cell r="J70" t="str">
            <v>0065</v>
          </cell>
        </row>
        <row r="71">
          <cell r="F71" t="str">
            <v>1247-0066</v>
          </cell>
          <cell r="G71" t="str">
            <v>0002. SALUD MATERNO NEONATAL</v>
          </cell>
          <cell r="H71" t="str">
            <v>3033299. ATENCION DEL PUERPERIO CON COMPLICACIONES</v>
          </cell>
          <cell r="I71" t="str">
            <v>5000049. ATENDER EL PUERPERIO CON COMPLICACIONES</v>
          </cell>
          <cell r="J71" t="str">
            <v>0066</v>
          </cell>
        </row>
        <row r="72">
          <cell r="F72" t="str">
            <v>1247-0067</v>
          </cell>
          <cell r="G72" t="str">
            <v>0002. SALUD MATERNO NEONATAL</v>
          </cell>
          <cell r="H72" t="str">
            <v>3033304. ACCESO AL SISTEMA DE REFERENCIA INSTITUCIONAL</v>
          </cell>
          <cell r="I72" t="str">
            <v>5000052. MEJORAMIENTO DEL ACCESO AL SISTEMA DE REFERENCIA INSTITUCIONAL</v>
          </cell>
          <cell r="J72" t="str">
            <v>0067</v>
          </cell>
        </row>
        <row r="73">
          <cell r="F73" t="str">
            <v>1247-0068</v>
          </cell>
          <cell r="G73" t="str">
            <v>0002. SALUD MATERNO NEONATAL</v>
          </cell>
          <cell r="H73" t="str">
            <v>3033304. ACCESO AL SISTEMA DE REFERENCIA INSTITUCIONAL</v>
          </cell>
          <cell r="I73" t="str">
            <v>5000052. MEJORAMIENTO DEL ACCESO AL SISTEMA DE REFERENCIA INSTITUCIONAL</v>
          </cell>
          <cell r="J73" t="str">
            <v>0068</v>
          </cell>
        </row>
        <row r="74">
          <cell r="F74" t="str">
            <v>1247-0069</v>
          </cell>
          <cell r="G74" t="str">
            <v>0002. SALUD MATERNO NEONATAL</v>
          </cell>
          <cell r="H74" t="str">
            <v>3033305. ATENCION DEL RECIEN NACIDO NORMAL</v>
          </cell>
          <cell r="I74" t="str">
            <v>5000053. ATENDER AL RECIEN NACIDO NORMAL</v>
          </cell>
          <cell r="J74" t="str">
            <v>0069</v>
          </cell>
        </row>
        <row r="75">
          <cell r="F75" t="str">
            <v>1247-0070</v>
          </cell>
          <cell r="G75" t="str">
            <v>0002. SALUD MATERNO NEONATAL</v>
          </cell>
          <cell r="H75" t="str">
            <v>3033305. ATENCION DEL RECIEN NACIDO NORMAL</v>
          </cell>
          <cell r="I75" t="str">
            <v>5000053. ATENDER AL RECIEN NACIDO NORMAL</v>
          </cell>
          <cell r="J75" t="str">
            <v>0070</v>
          </cell>
        </row>
        <row r="76">
          <cell r="F76" t="str">
            <v>1247-0071</v>
          </cell>
          <cell r="G76" t="str">
            <v>0002. SALUD MATERNO NEONATAL</v>
          </cell>
          <cell r="H76" t="str">
            <v>3033306. ATENCION DEL RECIEN NACIDO CON COMPLICACIONES</v>
          </cell>
          <cell r="I76" t="str">
            <v>5000054. ATENDER AL RECIEN NACIDO CON COMPLICACIONES</v>
          </cell>
          <cell r="J76" t="str">
            <v>0071</v>
          </cell>
        </row>
        <row r="77">
          <cell r="F77" t="str">
            <v>1247-0072</v>
          </cell>
          <cell r="G77" t="str">
            <v>0002. SALUD MATERNO NEONATAL</v>
          </cell>
          <cell r="H77" t="str">
            <v>3033412. FAMILIAS SALUDABLES INFORMADAS RESPECTO DE SU SALUD SEXUAL Y REPRODUCTIVA</v>
          </cell>
          <cell r="I77" t="str">
            <v>5000056. INFORMAR A FAMILIAS SALUDABLES RESPECTO DE SU SALUD SEXUAL Y REPRODUCTIVA, CON ENFASIS EN LA MATERNIDAD SALUDABLES</v>
          </cell>
          <cell r="J77" t="str">
            <v>0072</v>
          </cell>
        </row>
        <row r="78">
          <cell r="F78" t="str">
            <v>1247-0073</v>
          </cell>
          <cell r="G78" t="str">
            <v>0002. SALUD MATERNO NEONATAL</v>
          </cell>
          <cell r="H78" t="str">
            <v>3033412. FAMILIAS SALUDABLES INFORMADAS RESPECTO DE SU SALUD SEXUAL Y REPRODUCTIVA</v>
          </cell>
          <cell r="I78" t="str">
            <v>5000056. INFORMAR A FAMILIAS SALUDABLES RESPECTO DE SU SALUD SEXUAL Y REPRODUCTIVA, CON ENFASIS EN LA MATERNIDAD SALUDABLES</v>
          </cell>
          <cell r="J78" t="str">
            <v>0073</v>
          </cell>
        </row>
        <row r="79">
          <cell r="F79" t="str">
            <v>1247-0074</v>
          </cell>
          <cell r="G79" t="str">
            <v>0016. TBC-VIH/SIDA</v>
          </cell>
          <cell r="H79" t="str">
            <v>3000001. ACCIONES COMUNES</v>
          </cell>
          <cell r="I79" t="str">
            <v>5004433. MONITOREO, SUPERVISION, EVALUACION Y CONTROL DE VIH/SIDA - TUBERCULOSIS</v>
          </cell>
          <cell r="J79" t="str">
            <v>0074</v>
          </cell>
        </row>
        <row r="80">
          <cell r="F80" t="str">
            <v>1247-0075</v>
          </cell>
          <cell r="G80" t="str">
            <v>0016. TBC-VIH/SIDA</v>
          </cell>
          <cell r="H80" t="str">
            <v>3000001. ACCIONES COMUNES</v>
          </cell>
          <cell r="I80" t="str">
            <v>5004433. MONITOREO, SUPERVISION, EVALUACION Y CONTROL DE VIH/SIDA - TUBERCULOSIS</v>
          </cell>
          <cell r="J80" t="str">
            <v>0075</v>
          </cell>
        </row>
        <row r="81">
          <cell r="F81" t="str">
            <v>1247-0076</v>
          </cell>
          <cell r="G81" t="str">
            <v>0016. TBC-VIH/SIDA</v>
          </cell>
          <cell r="H81" t="str">
            <v>3000612. SINTOMATICOS RESPIRATORIOS CON DESPISTAJE DE TUBERCULOSIS</v>
          </cell>
          <cell r="I81" t="str">
            <v>5004436. DESPISTAJE DE TUBERCULOSIS EN SINTOMATICOS RESPIRATORIOS</v>
          </cell>
          <cell r="J81" t="str">
            <v>0076</v>
          </cell>
        </row>
        <row r="82">
          <cell r="F82" t="str">
            <v>1247-0077</v>
          </cell>
          <cell r="G82" t="str">
            <v>0016. TBC-VIH/SIDA</v>
          </cell>
          <cell r="H82" t="str">
            <v>3000612. SINTOMATICOS RESPIRATORIOS CON DESPISTAJE DE TUBERCULOSIS</v>
          </cell>
          <cell r="I82" t="str">
            <v>5004436. DESPISTAJE DE TUBERCULOSIS EN SINTOMATICOS RESPIRATORIOS</v>
          </cell>
          <cell r="J82" t="str">
            <v>0077</v>
          </cell>
        </row>
        <row r="83">
          <cell r="F83" t="str">
            <v>1247-0078</v>
          </cell>
          <cell r="G83" t="str">
            <v>0016. TBC-VIH/SIDA</v>
          </cell>
          <cell r="H83" t="str">
            <v>3000613. PERSONAS EN CONTACTO DE CASOS DE TUBERCULOSIS CON CONTROL Y TRATAMIENTO PREVENTIVO (GENERAL, INDIGENA, PRIVADA DE SU LIBERTAD)</v>
          </cell>
          <cell r="I83" t="str">
            <v>5004437. CONTROL Y TRATAMIENTO PREVENTIVO DE CONTACTOS DE CASOS TUBERCULOSIS (GENERAL, INDIGENA, PRIVADA DE SU LIBERTAD)</v>
          </cell>
          <cell r="J83" t="str">
            <v>0078</v>
          </cell>
        </row>
        <row r="84">
          <cell r="F84" t="str">
            <v>1247-0079</v>
          </cell>
          <cell r="G84" t="str">
            <v>0016. TBC-VIH/SIDA</v>
          </cell>
          <cell r="H84" t="str">
            <v>3000614. PERSONAS CON DIAGNOSTICO DE TUBERCULOSIS</v>
          </cell>
          <cell r="I84" t="str">
            <v>5004438. DIAGNOSTICO DE CASOS DE TUBERCULOSIS</v>
          </cell>
          <cell r="J84" t="str">
            <v>0079</v>
          </cell>
        </row>
        <row r="85">
          <cell r="F85" t="str">
            <v>1247-0080</v>
          </cell>
          <cell r="G85" t="str">
            <v>0016. TBC-VIH/SIDA</v>
          </cell>
          <cell r="H85" t="str">
            <v>3000614. PERSONAS CON DIAGNOSTICO DE TUBERCULOSIS</v>
          </cell>
          <cell r="I85" t="str">
            <v>5004438. DIAGNOSTICO DE CASOS DE TUBERCULOSIS</v>
          </cell>
          <cell r="J85" t="str">
            <v>0080</v>
          </cell>
        </row>
        <row r="86">
          <cell r="F86" t="str">
            <v>1247-0081</v>
          </cell>
          <cell r="G86" t="str">
            <v>0016. TBC-VIH/SIDA</v>
          </cell>
          <cell r="H86" t="str">
            <v>3000672. PERSONA QUE ACCEDE AL ESTABLECIMIENTO DE SALUD Y RECIBE TRATAMIENTO OPORTUNO PARA TUBERCULOSIS Y SUS COMPLICACIONES</v>
          </cell>
          <cell r="I86" t="str">
            <v>5005161. BRINDAR TRATAMIENTO OPORTUNO PARA TUBERCULOSIS Y SUS COMPLICACIONES</v>
          </cell>
          <cell r="J86" t="str">
            <v>0081</v>
          </cell>
        </row>
        <row r="87">
          <cell r="F87" t="str">
            <v>1247-0082</v>
          </cell>
          <cell r="G87" t="str">
            <v>0016. TBC-VIH/SIDA</v>
          </cell>
          <cell r="H87" t="str">
            <v>3000672. PERSONA QUE ACCEDE AL ESTABLECIMIENTO DE SALUD Y RECIBE TRATAMIENTO OPORTUNO PARA TUBERCULOSIS Y SUS COMPLICACIONES</v>
          </cell>
          <cell r="I87" t="str">
            <v>5005161. BRINDAR TRATAMIENTO OPORTUNO PARA TUBERCULOSIS Y SUS COMPLICACIONES</v>
          </cell>
          <cell r="J87" t="str">
            <v>0082</v>
          </cell>
        </row>
        <row r="88">
          <cell r="F88" t="str">
            <v>1247-0083</v>
          </cell>
          <cell r="G88" t="str">
            <v>0016. TBC-VIH/SIDA</v>
          </cell>
          <cell r="H88" t="str">
            <v>3000691. SERVICIOS DE ATENCION DE TUBERCULOSIS CON MEDIDAS DE CONTROL DE INFECCIONES Y BIOSEGURIDAD EN EL PERSONAL DE SALUD</v>
          </cell>
          <cell r="I88" t="str">
            <v>5005157. MEDIDAS DE CONTROL DE INFECCIONES Y BIOSEGURIDAD EN LOS SERVICIOS DE ATENCION DE TUBERCULOSIS</v>
          </cell>
          <cell r="J88" t="str">
            <v>0083</v>
          </cell>
        </row>
        <row r="89">
          <cell r="F89" t="str">
            <v>1247-0084</v>
          </cell>
          <cell r="G89" t="str">
            <v>0016. TBC-VIH/SIDA</v>
          </cell>
          <cell r="H89" t="str">
            <v>3000691. SERVICIOS DE ATENCION DE TUBERCULOSIS CON MEDIDAS DE CONTROL DE INFECCIONES Y BIOSEGURIDAD EN EL PERSONAL DE SALUD</v>
          </cell>
          <cell r="I89" t="str">
            <v>5005157. MEDIDAS DE CONTROL DE INFECCIONES Y BIOSEGURIDAD EN LOS SERVICIOS DE ATENCION DE TUBERCULOSIS</v>
          </cell>
          <cell r="J89" t="str">
            <v>0084</v>
          </cell>
        </row>
        <row r="90">
          <cell r="F90" t="str">
            <v>1247-0085</v>
          </cell>
          <cell r="G90" t="str">
            <v>0016. TBC-VIH/SIDA</v>
          </cell>
          <cell r="H90" t="str">
            <v>3043952. FAMILIA CON PRACTICAS SALUDABLES PARA LA PREVENCION DE VIH/SIDA Y TUBERCULOSIS</v>
          </cell>
          <cell r="I90" t="str">
            <v>5000062. PROMOVER EN LAS FAMILIA PRACTICAS SALUDABLES PARA LA PREVENCION DE VIH/SIDA Y TUBERCULOSIS</v>
          </cell>
          <cell r="J90" t="str">
            <v>0085</v>
          </cell>
        </row>
        <row r="91">
          <cell r="F91" t="str">
            <v>1247-0086</v>
          </cell>
          <cell r="G91" t="str">
            <v>0016. TBC-VIH/SIDA</v>
          </cell>
          <cell r="H91" t="str">
            <v>3043952. FAMILIA CON PRACTICAS SALUDABLES PARA LA PREVENCION DE VIH/SIDA Y TUBERCULOSIS</v>
          </cell>
          <cell r="I91" t="str">
            <v>5000062. PROMOVER EN LAS FAMILIA PRACTICAS SALUDABLES PARA LA PREVENCION DE VIH/SIDA Y TUBERCULOSIS</v>
          </cell>
          <cell r="J91" t="str">
            <v>0086</v>
          </cell>
        </row>
        <row r="92">
          <cell r="F92" t="str">
            <v>1247-0087</v>
          </cell>
          <cell r="G92" t="str">
            <v>0016. TBC-VIH/SIDA</v>
          </cell>
          <cell r="H92" t="str">
            <v>3043953. INSTITUCIONES EDUCATIVAS QUE PROMUEVEN PRACTICAS SALUDABLES PARA LA PREVENCION DE VIH/SIDA Y TUBERCULOSIS</v>
          </cell>
          <cell r="I92" t="str">
            <v>5000063. PROMOVER DESDE LAS INSTITUCIONES EDUCATIVAS PRACTICAS SALUDABLES PARA LA PREVENCION DE VIH/SIDA Y TUBERCULOSIS</v>
          </cell>
          <cell r="J92" t="str">
            <v>0087</v>
          </cell>
        </row>
        <row r="93">
          <cell r="F93" t="str">
            <v>1247-0088</v>
          </cell>
          <cell r="G93" t="str">
            <v>0016. TBC-VIH/SIDA</v>
          </cell>
          <cell r="H93" t="str">
            <v>3043953. INSTITUCIONES EDUCATIVAS QUE PROMUEVEN PRACTICAS SALUDABLES PARA LA PREVENCION DE VIH/SIDA Y TUBERCULOSIS</v>
          </cell>
          <cell r="I93" t="str">
            <v>5000063. PROMOVER DESDE LAS INSTITUCIONES EDUCATIVAS PRACTICAS SALUDABLES PARA LA PREVENCION DE VIH/SIDA Y TUBERCULOSIS</v>
          </cell>
          <cell r="J93" t="str">
            <v>0088</v>
          </cell>
        </row>
        <row r="94">
          <cell r="F94" t="str">
            <v>1247-0089</v>
          </cell>
          <cell r="G94" t="str">
            <v>0016. TBC-VIH/SIDA</v>
          </cell>
          <cell r="H94" t="str">
            <v>3043954. AGENTES COMUNITARIOS QUE PROMUEVEN PRACTICAS SALUDABLES PARA PREVENCION DE VIH/SIDA Y TUBERCULOSIS</v>
          </cell>
          <cell r="I94" t="str">
            <v>5000064. PROMOVER MEDIANTE AGENTES COMUNITARIOS EN SALUD (ACS), PRACTICAS SALUDABLES PARA PREVENCION DE TUBERCULOSIS</v>
          </cell>
          <cell r="J94" t="str">
            <v>0089</v>
          </cell>
        </row>
        <row r="95">
          <cell r="F95" t="str">
            <v>1247-0090</v>
          </cell>
          <cell r="G95" t="str">
            <v>0016. TBC-VIH/SIDA</v>
          </cell>
          <cell r="H95" t="str">
            <v>3043958. POBLACION INFORMADA SOBRE USO CORRECTO DE CONDON PARA PREVENCION DE INFECCIONES DE TRANSMISION SEXUAL Y VIH/SIDA</v>
          </cell>
          <cell r="I95" t="str">
            <v>5000068. MEJORAR EN POBLACION INFORMADA EL USO CORRECTO DE CONDON PARA PREVENCION DE INFECCIONES DE TRANSMISION SEXUAL Y VIH/SIDA</v>
          </cell>
          <cell r="J95" t="str">
            <v>0090</v>
          </cell>
        </row>
        <row r="96">
          <cell r="F96" t="str">
            <v>1247-0091</v>
          </cell>
          <cell r="G96" t="str">
            <v>0016. TBC-VIH/SIDA</v>
          </cell>
          <cell r="H96" t="str">
            <v>3043958. POBLACION INFORMADA SOBRE USO CORRECTO DE CONDON PARA PREVENCION DE INFECCIONES DE TRANSMISION SEXUAL Y VIH/SIDA</v>
          </cell>
          <cell r="I96" t="str">
            <v>5000068. MEJORAR EN POBLACION INFORMADA EL USO CORRECTO DE CONDON PARA PREVENCION DE INFECCIONES DE TRANSMISION SEXUAL Y VIH/SIDA</v>
          </cell>
          <cell r="J96" t="str">
            <v>0091</v>
          </cell>
        </row>
        <row r="97">
          <cell r="F97" t="str">
            <v>1247-0092</v>
          </cell>
          <cell r="G97" t="str">
            <v>0016. TBC-VIH/SIDA</v>
          </cell>
          <cell r="H97" t="str">
            <v>3043959. ADULTOS Y JOVENES RECIBEN CONSEJERIA Y TAMIZAJE PARA INFECCIONES DE TRANSMISION SEXUAL Y VIH/SIDA</v>
          </cell>
          <cell r="I97" t="str">
            <v>5000069. ENTREGAR A ADULTOS Y JOVENES VARONES CONSEJERIA Y TAMIZAJE PARA ITS Y VIH/SIDA</v>
          </cell>
          <cell r="J97" t="str">
            <v>0092</v>
          </cell>
        </row>
        <row r="98">
          <cell r="F98" t="str">
            <v>1247-0093</v>
          </cell>
          <cell r="G98" t="str">
            <v>0016. TBC-VIH/SIDA</v>
          </cell>
          <cell r="H98" t="str">
            <v>3043959. ADULTOS Y JOVENES RECIBEN CONSEJERIA Y TAMIZAJE PARA INFECCIONES DE TRANSMISION SEXUAL Y VIH/SIDA</v>
          </cell>
          <cell r="I98" t="str">
            <v>5000069. ENTREGAR A ADULTOS Y JOVENES VARONES CONSEJERIA Y TAMIZAJE PARA ITS Y VIH/SIDA</v>
          </cell>
          <cell r="J98" t="str">
            <v>0093</v>
          </cell>
        </row>
        <row r="99">
          <cell r="F99" t="str">
            <v>1247-0094</v>
          </cell>
          <cell r="G99" t="str">
            <v>0016. TBC-VIH/SIDA</v>
          </cell>
          <cell r="H99" t="str">
            <v>3043960. POBLACION ADOLESCENTE INFORMADA SOBRE INFECCIONES DE TRANSMISION SEXUAL y VIH/SIDA</v>
          </cell>
          <cell r="I99" t="str">
            <v>5000070. ENTREGAR A POBLACION ADOLESCENTE INFORMACION SOBRE INFECCIONES DE TRANSMISION SEXUAL Y VIH/SIDA</v>
          </cell>
          <cell r="J99" t="str">
            <v>0094</v>
          </cell>
        </row>
        <row r="100">
          <cell r="F100" t="str">
            <v>1247-0095</v>
          </cell>
          <cell r="G100" t="str">
            <v>0016. TBC-VIH/SIDA</v>
          </cell>
          <cell r="H100" t="str">
            <v>3043960. POBLACION ADOLESCENTE INFORMADA SOBRE INFECCIONES DE TRANSMISION SEXUAL y VIH/SIDA</v>
          </cell>
          <cell r="I100" t="str">
            <v>5000070. ENTREGAR A POBLACION ADOLESCENTE INFORMACION SOBRE INFECCIONES DE TRANSMISION SEXUAL Y VIH/SIDA</v>
          </cell>
          <cell r="J100" t="str">
            <v>0095</v>
          </cell>
        </row>
        <row r="101">
          <cell r="F101" t="str">
            <v>1247-0096</v>
          </cell>
          <cell r="G101" t="str">
            <v>0016. TBC-VIH/SIDA</v>
          </cell>
          <cell r="H101" t="str">
            <v>3043961. POBLACION DE ALTO RIESGO RECIBE INFORMACION Y ATENCION PREVENTIVA</v>
          </cell>
          <cell r="I101" t="str">
            <v>5000071. BRINDAR INFORMACION Y ATENCION PREVENTIVA A POBLACION DE ALTO RIESGO</v>
          </cell>
          <cell r="J101" t="str">
            <v>0096</v>
          </cell>
        </row>
        <row r="102">
          <cell r="F102" t="str">
            <v>1247-0097</v>
          </cell>
          <cell r="G102" t="str">
            <v>0016. TBC-VIH/SIDA</v>
          </cell>
          <cell r="H102" t="str">
            <v>3043968. POBLACION CON INFECCIONES DE TRANSMISION SEXUAL RECIBEN TRATAMIENTO SEGUN GUIA CLINICAS</v>
          </cell>
          <cell r="I102" t="str">
            <v>5000078. BRINDAR A POBLACION CON INFECCIONES DE TRANSMISION SEXUAL TRATAMIENTO SEGUN GUIA CLINICAS</v>
          </cell>
          <cell r="J102" t="str">
            <v>0097</v>
          </cell>
        </row>
        <row r="103">
          <cell r="F103" t="str">
            <v>1247-0098</v>
          </cell>
          <cell r="G103" t="str">
            <v>0016. TBC-VIH/SIDA</v>
          </cell>
          <cell r="H103" t="str">
            <v>3043968. POBLACION CON INFECCIONES DE TRANSMISION SEXUAL RECIBEN TRATAMIENTO SEGUN GUIA CLINICAS</v>
          </cell>
          <cell r="I103" t="str">
            <v>5000078. BRINDAR A POBLACION CON INFECCIONES DE TRANSMISION SEXUAL TRATAMIENTO SEGUN GUIA CLINICAS</v>
          </cell>
          <cell r="J103" t="str">
            <v>0098</v>
          </cell>
        </row>
        <row r="104">
          <cell r="F104" t="str">
            <v>1247-0099</v>
          </cell>
          <cell r="G104" t="str">
            <v>0017. ENFERMEDADES METAXENICAS Y ZOONOSIS</v>
          </cell>
          <cell r="H104" t="str">
            <v>3000001. ACCIONES COMUNES</v>
          </cell>
          <cell r="I104" t="str">
            <v>5000085. MONITOREO, SUPERVISION, EVALUACION Y CONTROL METAXENICAS Y ZOONOSIS</v>
          </cell>
          <cell r="J104" t="str">
            <v>0099</v>
          </cell>
        </row>
        <row r="105">
          <cell r="F105" t="str">
            <v>1247-0100</v>
          </cell>
          <cell r="G105" t="str">
            <v>0017. ENFERMEDADES METAXENICAS Y ZOONOSIS</v>
          </cell>
          <cell r="H105" t="str">
            <v>3000001. ACCIONES COMUNES</v>
          </cell>
          <cell r="I105" t="str">
            <v>5000085. MONITOREO, SUPERVISION, EVALUACION Y CONTROL METAXENICAS Y ZOONOSIS</v>
          </cell>
          <cell r="J105" t="str">
            <v>0100</v>
          </cell>
        </row>
        <row r="106">
          <cell r="F106" t="str">
            <v>1247-0101</v>
          </cell>
          <cell r="G106" t="str">
            <v>0017. ENFERMEDADES METAXENICAS Y ZOONOSIS</v>
          </cell>
          <cell r="H106" t="str">
            <v>3043977. FAMILIA CON PRACTICAS SALUDABLES PARA LA PREVENCION DE ENFERMEDADES METAXENICAS Y ZOONOTICAS</v>
          </cell>
          <cell r="I106" t="str">
            <v>5000087. PROMOCION DE PRACTICAS SALUDABLES PARA LA PREVENCION DE ENFERMEDADES METAXENICAS Y ZOONOTICAS EN FAMILIAS DE ZONAS DE RIESGO</v>
          </cell>
          <cell r="J106" t="str">
            <v>0101</v>
          </cell>
        </row>
        <row r="107">
          <cell r="F107" t="str">
            <v>1247-0102</v>
          </cell>
          <cell r="G107" t="str">
            <v>0017. ENFERMEDADES METAXENICAS Y ZOONOSIS</v>
          </cell>
          <cell r="H107" t="str">
            <v>3043977. FAMILIA CON PRACTICAS SALUDABLES PARA LA PREVENCION DE ENFERMEDADES METAXENICAS Y ZOONOTICAS</v>
          </cell>
          <cell r="I107" t="str">
            <v>5000087. PROMOCION DE PRACTICAS SALUDABLES PARA LA PREVENCION DE ENFERMEDADES METAXENICAS Y ZOONOTICAS EN FAMILIAS DE ZONAS DE RIESGO</v>
          </cell>
          <cell r="J107" t="str">
            <v>0102</v>
          </cell>
        </row>
        <row r="108">
          <cell r="F108" t="str">
            <v>1247-0103</v>
          </cell>
          <cell r="G108" t="str">
            <v>0017. ENFERMEDADES METAXENICAS Y ZOONOSIS</v>
          </cell>
          <cell r="H108" t="str">
            <v>3043978. INSTITUCIONES EDUCATIVAS QUE PROMUEVEN PRACTICAS SALUDABLES PARA LA PREVENCION DE ENFERMEDADES METAXENICAS Y ZOONOTICAS</v>
          </cell>
          <cell r="I108" t="str">
            <v>5000088. PROMOCION DE PRACTICAS SALUDABLES PARA LA PREVENCION DE ENFERMEDADES METAXENICAS Y ZOONOTICAS EN INSTITUCIONES EDUCATIVAS</v>
          </cell>
          <cell r="J108" t="str">
            <v>0103</v>
          </cell>
        </row>
        <row r="109">
          <cell r="F109" t="str">
            <v>1247-0104</v>
          </cell>
          <cell r="G109" t="str">
            <v>0017. ENFERMEDADES METAXENICAS Y ZOONOSIS</v>
          </cell>
          <cell r="H109" t="str">
            <v>3043978. INSTITUCIONES EDUCATIVAS QUE PROMUEVEN PRACTICAS SALUDABLES PARA LA PREVENCION DE ENFERMEDADES METAXENICAS Y ZOONOTICAS</v>
          </cell>
          <cell r="I109" t="str">
            <v>5000088. PROMOCION DE PRACTICAS SALUDABLES PARA LA PREVENCION DE ENFERMEDADES METAXENICAS Y ZOONOTICAS EN INSTITUCIONES EDUCATIVAS</v>
          </cell>
          <cell r="J109" t="str">
            <v>0104</v>
          </cell>
        </row>
        <row r="110">
          <cell r="F110" t="str">
            <v>1247-0105</v>
          </cell>
          <cell r="G110" t="str">
            <v>0017. ENFERMEDADES METAXENICAS Y ZOONOSIS</v>
          </cell>
          <cell r="H110" t="str">
            <v>3043979. MUNICIPIOS PARTICIPANDO EN DISMINUCION DE LA TRANSMISION DE ENFERMEDADES METAXENICAS Y ZOONOTICAS</v>
          </cell>
          <cell r="I110" t="str">
            <v>5000089. PROMOCION DE PRACTICAS SALUDABLES PARA LA DISMUNICION DE LA TRANSMISION DE ENFERMEDADES METAXENICAS Y ZOONOTICAS</v>
          </cell>
          <cell r="J110" t="str">
            <v>0105</v>
          </cell>
        </row>
        <row r="111">
          <cell r="F111" t="str">
            <v>1247-0106</v>
          </cell>
          <cell r="G111" t="str">
            <v>0017. ENFERMEDADES METAXENICAS Y ZOONOSIS</v>
          </cell>
          <cell r="H111" t="str">
            <v>3043979. MUNICIPIOS PARTICIPANDO EN DISMINUCION DE LA TRANSMISION DE ENFERMEDADES METAXENICAS Y ZOONOTICAS</v>
          </cell>
          <cell r="I111" t="str">
            <v>5000089. PROMOCION DE PRACTICAS SALUDABLES PARA LA DISMUNICION DE LA TRANSMISION DE ENFERMEDADES METAXENICAS Y ZOONOTICAS</v>
          </cell>
          <cell r="J111" t="str">
            <v>0106</v>
          </cell>
        </row>
        <row r="112">
          <cell r="F112" t="str">
            <v>1247-0107</v>
          </cell>
          <cell r="G112" t="str">
            <v>0017. ENFERMEDADES METAXENICAS Y ZOONOSIS</v>
          </cell>
          <cell r="H112" t="str">
            <v>3043980. POBLADORES DE AREAS CON RIESGO DE TRANSMISION INFORMADA CONOCE LOS MECANISMOS DE TRANSMISION DE ENFERMEDADES METAXENICAS Y ZOONOTICAS</v>
          </cell>
          <cell r="I112" t="str">
            <v>5000090. INFORMACION DE LOS MECANISMOS DE TRANSMISION DE ENFERMEDADES METAXENICAS Y ZOONOTICAS EN POBLADORES DE AREAS CON RIESGO</v>
          </cell>
          <cell r="J112" t="str">
            <v>0107</v>
          </cell>
        </row>
        <row r="113">
          <cell r="F113" t="str">
            <v>1247-0108</v>
          </cell>
          <cell r="G113" t="str">
            <v>0017. ENFERMEDADES METAXENICAS Y ZOONOSIS</v>
          </cell>
          <cell r="H113" t="str">
            <v>3043980. POBLADORES DE AREAS CON RIESGO DE TRANSMISION INFORMADA CONOCE LOS MECANISMOS DE TRANSMISION DE ENFERMEDADES METAXENICAS Y ZOONOTICAS</v>
          </cell>
          <cell r="I113" t="str">
            <v>5000090. INFORMACION DE LOS MECANISMOS DE TRANSMISION DE ENFERMEDADES METAXENICAS Y ZOONOTICAS EN POBLADORES DE AREAS CON RIESGO</v>
          </cell>
          <cell r="J113" t="str">
            <v>0108</v>
          </cell>
        </row>
        <row r="114">
          <cell r="F114" t="str">
            <v>1247-0109</v>
          </cell>
          <cell r="G114" t="str">
            <v>0017. ENFERMEDADES METAXENICAS Y ZOONOSIS</v>
          </cell>
          <cell r="H114" t="str">
            <v>3043981. VIVIENDAS PROTEGIDAS DE LOS PRINCIPALES CONDICIONANTES DEL RIESGO EN LAS AREAS DE ALTO Y MUY ALTO RIESGO DE ENFERMEDADES METAXENICAS Y ZOONOS</v>
          </cell>
          <cell r="I114" t="str">
            <v>5000091. INTERVENCIONES EN VIVIENDAS PROTEGIDAS DE LOS PRINCIPALES CONDICIONANTES DEL RIESGO EN LAS AREAS DE ALTO Y MUY ALTO RIESGO DE ENFERMEDADES ME</v>
          </cell>
          <cell r="J114" t="str">
            <v>0109</v>
          </cell>
        </row>
        <row r="115">
          <cell r="F115" t="str">
            <v>1247-0110</v>
          </cell>
          <cell r="G115" t="str">
            <v>0017. ENFERMEDADES METAXENICAS Y ZOONOSIS</v>
          </cell>
          <cell r="H115" t="str">
            <v>3043982. VACUNACION DE ANIMALES DOMESTICOS</v>
          </cell>
          <cell r="I115" t="str">
            <v>5000092. VACUNAR A ANIMALES DOMESTICOS</v>
          </cell>
          <cell r="J115" t="str">
            <v>0110</v>
          </cell>
        </row>
        <row r="116">
          <cell r="F116" t="str">
            <v>1247-0111</v>
          </cell>
          <cell r="G116" t="str">
            <v>0017. ENFERMEDADES METAXENICAS Y ZOONOSIS</v>
          </cell>
          <cell r="H116" t="str">
            <v>3043982. VACUNACION DE ANIMALES DOMESTICOS</v>
          </cell>
          <cell r="I116" t="str">
            <v>5000092. VACUNAR A ANIMALES DOMESTICOS</v>
          </cell>
          <cell r="J116" t="str">
            <v>0111</v>
          </cell>
        </row>
        <row r="117">
          <cell r="F117" t="str">
            <v>1247-0112</v>
          </cell>
          <cell r="G117" t="str">
            <v>0017. ENFERMEDADES METAXENICAS Y ZOONOSIS</v>
          </cell>
          <cell r="H117" t="str">
            <v>3043983. DIAGNOSTICO Y TRATAMIENTO DE ENFERMEDADES METAXENICAS</v>
          </cell>
          <cell r="I117" t="str">
            <v>5000093. EVALUACION, DIAGNOSTICO Y TRATAMIENTO DE ENFERMEDADES METAXENICAS</v>
          </cell>
          <cell r="J117" t="str">
            <v>0112</v>
          </cell>
        </row>
        <row r="118">
          <cell r="F118" t="str">
            <v>1247-0113</v>
          </cell>
          <cell r="G118" t="str">
            <v>0017. ENFERMEDADES METAXENICAS Y ZOONOSIS</v>
          </cell>
          <cell r="H118" t="str">
            <v>3043983. DIAGNOSTICO Y TRATAMIENTO DE ENFERMEDADES METAXENICAS</v>
          </cell>
          <cell r="I118" t="str">
            <v>5000093. EVALUACION, DIAGNOSTICO Y TRATAMIENTO DE ENFERMEDADES METAXENICAS</v>
          </cell>
          <cell r="J118" t="str">
            <v>0113</v>
          </cell>
        </row>
        <row r="119">
          <cell r="F119" t="str">
            <v>1247-0114</v>
          </cell>
          <cell r="G119" t="str">
            <v>0017. ENFERMEDADES METAXENICAS Y ZOONOSIS</v>
          </cell>
          <cell r="H119" t="str">
            <v>3043984. DIAGNOSTICO Y TRATAMIENTO DE CASOS DE ENFERMEDADES ZOONOTICAS</v>
          </cell>
          <cell r="I119" t="str">
            <v>5000094. EVALUACION, DIAGNOSTICO Y TRATAMIENTO DE CASOS DE ENFERMEDADES ZOONOTICAS</v>
          </cell>
          <cell r="J119" t="str">
            <v>0114</v>
          </cell>
        </row>
        <row r="120">
          <cell r="F120" t="str">
            <v>1247-0115</v>
          </cell>
          <cell r="G120" t="str">
            <v>0017. ENFERMEDADES METAXENICAS Y ZOONOSIS</v>
          </cell>
          <cell r="H120" t="str">
            <v>3043984. DIAGNOSTICO Y TRATAMIENTO DE CASOS DE ENFERMEDADES ZOONOTICAS</v>
          </cell>
          <cell r="I120" t="str">
            <v>5000094. EVALUACION, DIAGNOSTICO Y TRATAMIENTO DE CASOS DE ENFERMEDADES ZOONOTICAS</v>
          </cell>
          <cell r="J120" t="str">
            <v>0115</v>
          </cell>
        </row>
        <row r="121">
          <cell r="F121" t="str">
            <v>1247-0116</v>
          </cell>
          <cell r="G121" t="str">
            <v>0018. ENFERMEDADES NO TRANSMISIBLES</v>
          </cell>
          <cell r="H121" t="str">
            <v>3000001. ACCIONES COMUNES</v>
          </cell>
          <cell r="I121" t="str">
            <v>5004452. MONITOREO, SUPERVISION, EVALUACION Y CONTROL DE ENFERMEDADES NO TRANSMISIBLES</v>
          </cell>
          <cell r="J121" t="str">
            <v>0116</v>
          </cell>
        </row>
        <row r="122">
          <cell r="F122" t="str">
            <v>1247-0117</v>
          </cell>
          <cell r="G122" t="str">
            <v>0018. ENFERMEDADES NO TRANSMISIBLES</v>
          </cell>
          <cell r="H122" t="str">
            <v>3000001. ACCIONES COMUNES</v>
          </cell>
          <cell r="I122" t="str">
            <v>5004452. MONITOREO, SUPERVISION, EVALUACION Y CONTROL DE ENFERMEDADES NO TRANSMISIBLES</v>
          </cell>
          <cell r="J122" t="str">
            <v>0117</v>
          </cell>
        </row>
        <row r="123">
          <cell r="F123" t="str">
            <v>1247-0118</v>
          </cell>
          <cell r="G123" t="str">
            <v>0018. ENFERMEDADES NO TRANSMISIBLES</v>
          </cell>
          <cell r="H123" t="str">
            <v>3000009. TAMIZAJE Y DIAGNOSTICO DE PACIENTE CON RETINOPATIA OFTAMOLOGICA DEL PREMATURO</v>
          </cell>
          <cell r="I123" t="str">
            <v>5000107. EXAMENES DE TAMIZAJE Y DIAGNOSTICO EN PACIENTES CON RETINOPATIA OFTAMOLOGICA DEL PREMATURO</v>
          </cell>
          <cell r="J123" t="str">
            <v>0118</v>
          </cell>
        </row>
        <row r="124">
          <cell r="F124" t="str">
            <v>1247-0119</v>
          </cell>
          <cell r="G124" t="str">
            <v>0018. ENFERMEDADES NO TRANSMISIBLES</v>
          </cell>
          <cell r="H124" t="str">
            <v>3000011. TAMIZAJE Y DIAGNOSTICO DE PACIENTES CON CATARATAS</v>
          </cell>
          <cell r="I124" t="str">
            <v>5000109. EVALUACION DE TAMIZAJE Y DIAGNOSTICO DE PACIENTES CON CATARATAS</v>
          </cell>
          <cell r="J124" t="str">
            <v>0119</v>
          </cell>
        </row>
        <row r="125">
          <cell r="F125" t="str">
            <v>1247-0120</v>
          </cell>
          <cell r="G125" t="str">
            <v>0018. ENFERMEDADES NO TRANSMISIBLES</v>
          </cell>
          <cell r="H125" t="str">
            <v>3000011. TAMIZAJE Y DIAGNOSTICO DE PACIENTES CON CATARATAS</v>
          </cell>
          <cell r="I125" t="str">
            <v>5000109. EVALUACION DE TAMIZAJE Y DIAGNOSTICO DE PACIENTES CON CATARATAS</v>
          </cell>
          <cell r="J125" t="str">
            <v>0120</v>
          </cell>
        </row>
        <row r="126">
          <cell r="F126" t="str">
            <v>1247-0121</v>
          </cell>
          <cell r="G126" t="str">
            <v>0018. ENFERMEDADES NO TRANSMISIBLES</v>
          </cell>
          <cell r="H126" t="str">
            <v>3000012. TRATAMIENTO Y CONTROL DE PACIENTES CON CATARATAS</v>
          </cell>
          <cell r="I126" t="str">
            <v>5000110. BRINDAR TRATAMIENTO A PACIENTES CON DIAGNOSTICO DE CATARATAS</v>
          </cell>
          <cell r="J126" t="str">
            <v>0121</v>
          </cell>
        </row>
        <row r="127">
          <cell r="F127" t="str">
            <v>1247-0122</v>
          </cell>
          <cell r="G127" t="str">
            <v>0018. ENFERMEDADES NO TRANSMISIBLES</v>
          </cell>
          <cell r="H127" t="str">
            <v>3000013. TAMIZAJE Y DIAGNOSTICO DE PACIENTES CON ERRORES REFRACTIVOS</v>
          </cell>
          <cell r="I127" t="str">
            <v>5000111. EXAMENES DE TAMIZAJE Y DIAGNOSTICO DE PERSONAS CON ERRORES REFRACTIVOS</v>
          </cell>
          <cell r="J127" t="str">
            <v>0122</v>
          </cell>
        </row>
        <row r="128">
          <cell r="F128" t="str">
            <v>1247-0123</v>
          </cell>
          <cell r="G128" t="str">
            <v>0018. ENFERMEDADES NO TRANSMISIBLES</v>
          </cell>
          <cell r="H128" t="str">
            <v>3000013. TAMIZAJE Y DIAGNOSTICO DE PACIENTES CON ERRORES REFRACTIVOS</v>
          </cell>
          <cell r="I128" t="str">
            <v>5000111. EXAMENES DE TAMIZAJE Y DIAGNOSTICO DE PERSONAS CON ERRORES REFRACTIVOS</v>
          </cell>
          <cell r="J128" t="str">
            <v>0123</v>
          </cell>
        </row>
        <row r="129">
          <cell r="F129" t="str">
            <v>1247-0124</v>
          </cell>
          <cell r="G129" t="str">
            <v>0018. ENFERMEDADES NO TRANSMISIBLES</v>
          </cell>
          <cell r="H129" t="str">
            <v>3000014. TRATAMIENTO Y CONTROL DE PACIENTES CON ERRORES REFRACTIVOS</v>
          </cell>
          <cell r="I129" t="str">
            <v>5000112. BRINDAR TRATAMIENTO A PACIENTES CON DIAGNOSTICO DE ERRORES REFRACTIVOS</v>
          </cell>
          <cell r="J129" t="str">
            <v>0124</v>
          </cell>
        </row>
        <row r="130">
          <cell r="F130" t="str">
            <v>1247-0125</v>
          </cell>
          <cell r="G130" t="str">
            <v>0018. ENFERMEDADES NO TRANSMISIBLES</v>
          </cell>
          <cell r="H130" t="str">
            <v>3000014. TRATAMIENTO Y CONTROL DE PACIENTES CON ERRORES REFRACTIVOS</v>
          </cell>
          <cell r="I130" t="str">
            <v>5000112. BRINDAR TRATAMIENTO A PACIENTES CON DIAGNOSTICO DE ERRORES REFRACTIVOS</v>
          </cell>
          <cell r="J130" t="str">
            <v>0125</v>
          </cell>
        </row>
        <row r="131">
          <cell r="F131" t="str">
            <v>1247-0126</v>
          </cell>
          <cell r="G131" t="str">
            <v>0018. ENFERMEDADES NO TRANSMISIBLES</v>
          </cell>
          <cell r="H131" t="str">
            <v>3000015. VALORACION CLINICA Y TAMIZAJE LABORATORIAL DE ENFERMEDADES CRONICAS NO TRANSMISIBLES</v>
          </cell>
          <cell r="I131" t="str">
            <v>5000113. EVALUACION CLINICA Y TAMIZAJE LABORATORIAL DE PERSONAS CON RIESGO DE PADECER ENFERMEDADES CRONICAS NO TRANSMISIBLES</v>
          </cell>
          <cell r="J131" t="str">
            <v>0126</v>
          </cell>
        </row>
        <row r="132">
          <cell r="F132" t="str">
            <v>1247-0127</v>
          </cell>
          <cell r="G132" t="str">
            <v>0018. ENFERMEDADES NO TRANSMISIBLES</v>
          </cell>
          <cell r="H132" t="str">
            <v>3000015. VALORACION CLINICA Y TAMIZAJE LABORATORIAL DE ENFERMEDADES CRONICAS NO TRANSMISIBLES</v>
          </cell>
          <cell r="I132" t="str">
            <v>5000113. EVALUACION CLINICA Y TAMIZAJE LABORATORIAL DE PERSONAS CON RIESGO DE PADECER ENFERMEDADES CRONICAS NO TRANSMISIBLES</v>
          </cell>
          <cell r="J132" t="str">
            <v>0127</v>
          </cell>
        </row>
        <row r="133">
          <cell r="F133" t="str">
            <v>1247-0128</v>
          </cell>
          <cell r="G133" t="str">
            <v>0018. ENFERMEDADES NO TRANSMISIBLES</v>
          </cell>
          <cell r="H133" t="str">
            <v>3000016. TRATAMIENTO Y CONTROL DE PERSONAS CON HIPERTENSION ARTERIAL</v>
          </cell>
          <cell r="I133" t="str">
            <v>5000114. BRINDAR TRATAMIENTO A PERSONAS CON DIAGNOSTICO DE HIPERTENSION ARTERIAL</v>
          </cell>
          <cell r="J133" t="str">
            <v>0128</v>
          </cell>
        </row>
        <row r="134">
          <cell r="F134" t="str">
            <v>1247-0129</v>
          </cell>
          <cell r="G134" t="str">
            <v>0018. ENFERMEDADES NO TRANSMISIBLES</v>
          </cell>
          <cell r="H134" t="str">
            <v>3000016. TRATAMIENTO Y CONTROL DE PERSONAS CON HIPERTENSION ARTERIAL</v>
          </cell>
          <cell r="I134" t="str">
            <v>5000114. BRINDAR TRATAMIENTO A PERSONAS CON DIAGNOSTICO DE HIPERTENSION ARTERIAL</v>
          </cell>
          <cell r="J134" t="str">
            <v>0129</v>
          </cell>
        </row>
        <row r="135">
          <cell r="F135" t="str">
            <v>1247-0130</v>
          </cell>
          <cell r="G135" t="str">
            <v>0018. ENFERMEDADES NO TRANSMISIBLES</v>
          </cell>
          <cell r="H135" t="str">
            <v>3000017. TRATAMIENTO Y CONTROL DE PERSONAS CON DIABETES</v>
          </cell>
          <cell r="I135" t="str">
            <v>5000115. BRINDAR TRATAMIENTO A PERSONAS CON DIAGNOSTICO DE DIABETES MELLITUS</v>
          </cell>
          <cell r="J135" t="str">
            <v>0130</v>
          </cell>
        </row>
        <row r="136">
          <cell r="F136" t="str">
            <v>1247-0131</v>
          </cell>
          <cell r="G136" t="str">
            <v>0018. ENFERMEDADES NO TRANSMISIBLES</v>
          </cell>
          <cell r="H136" t="str">
            <v>3000017. TRATAMIENTO Y CONTROL DE PERSONAS CON DIABETES</v>
          </cell>
          <cell r="I136" t="str">
            <v>5000115. BRINDAR TRATAMIENTO A PERSONAS CON DIAGNOSTICO DE DIABETES MELLITUS</v>
          </cell>
          <cell r="J136" t="str">
            <v>0131</v>
          </cell>
        </row>
        <row r="137">
          <cell r="F137" t="str">
            <v>1247-0132</v>
          </cell>
          <cell r="G137" t="str">
            <v>0018. ENFERMEDADES NO TRANSMISIBLES</v>
          </cell>
          <cell r="H137" t="str">
            <v>3000680. ATENCION ESTOMATOLOGICA PREVENTIVA</v>
          </cell>
          <cell r="I137" t="str">
            <v>5000104. ATENCION ESTOMATOLOGICA PREVENTIVA BASICA EN NIÑOS, GESTANTES Y ADULTOS MAYORES</v>
          </cell>
          <cell r="J137" t="str">
            <v>0132</v>
          </cell>
        </row>
        <row r="138">
          <cell r="F138" t="str">
            <v>1247-0133</v>
          </cell>
          <cell r="G138" t="str">
            <v>0018. ENFERMEDADES NO TRANSMISIBLES</v>
          </cell>
          <cell r="H138" t="str">
            <v>3000680. ATENCION ESTOMATOLOGICA PREVENTIVA</v>
          </cell>
          <cell r="I138" t="str">
            <v>5000104. ATENCION ESTOMATOLOGICA PREVENTIVA BASICA EN NIÑOS, GESTANTES Y ADULTOS MAYORES</v>
          </cell>
          <cell r="J138" t="str">
            <v>0133</v>
          </cell>
        </row>
        <row r="139">
          <cell r="F139" t="str">
            <v>1247-0134</v>
          </cell>
          <cell r="G139" t="str">
            <v>0018. ENFERMEDADES NO TRANSMISIBLES</v>
          </cell>
          <cell r="H139" t="str">
            <v>3000681. ATENCION ESTOMATOLOGICA RECUPERATIVA</v>
          </cell>
          <cell r="I139" t="str">
            <v>5000105. ATENCION ESTOMATOLOGICA RECUPERATIVA BASICA EN NIÑOS, GESTANTES Y ADULTOS MAYORES</v>
          </cell>
          <cell r="J139" t="str">
            <v>0134</v>
          </cell>
        </row>
        <row r="140">
          <cell r="F140" t="str">
            <v>1247-0135</v>
          </cell>
          <cell r="G140" t="str">
            <v>0018. ENFERMEDADES NO TRANSMISIBLES</v>
          </cell>
          <cell r="H140" t="str">
            <v>3000681. ATENCION ESTOMATOLOGICA RECUPERATIVA</v>
          </cell>
          <cell r="I140" t="str">
            <v>5000105. ATENCION ESTOMATOLOGICA RECUPERATIVA BASICA EN NIÑOS, GESTANTES Y ADULTOS MAYORES</v>
          </cell>
          <cell r="J140" t="str">
            <v>0135</v>
          </cell>
        </row>
        <row r="141">
          <cell r="F141" t="str">
            <v>1247-0136</v>
          </cell>
          <cell r="G141" t="str">
            <v>0018. ENFERMEDADES NO TRANSMISIBLES</v>
          </cell>
          <cell r="H141" t="str">
            <v>3000682. ATENCION ESTOMATOLOGICA ESPECILIZADA</v>
          </cell>
          <cell r="I141" t="str">
            <v>5000106. ATENCION ESTOMATOLOGICA ESPECIALIZADA BASICA</v>
          </cell>
          <cell r="J141" t="str">
            <v>0136</v>
          </cell>
        </row>
        <row r="142">
          <cell r="F142" t="str">
            <v>1247-0137</v>
          </cell>
          <cell r="G142" t="str">
            <v>0018. ENFERMEDADES NO TRANSMISIBLES</v>
          </cell>
          <cell r="H142" t="str">
            <v>3043987. POBLACION INFORMADA Y SENSIBILIZADA EN EL CUIDADO DE LA SALUD DE LAS ENFERMEDADES NO TRANSMISIBLES (MENTAL, BUCAL, OCULAR, METALES PESADOS, H</v>
          </cell>
          <cell r="I142" t="str">
            <v>5000098. INFORMACION Y SENSIBILIZACION DE LA POBLACION EN PARA EL CUIDADO DE LA SALUD DE LAS ENFERMEDADES NO TRANSMISIBLES (MENTAL, BUCAL, OCULAR, MET</v>
          </cell>
          <cell r="J142" t="str">
            <v>0137</v>
          </cell>
        </row>
        <row r="143">
          <cell r="F143" t="str">
            <v>1247-0138</v>
          </cell>
          <cell r="G143" t="str">
            <v>0018. ENFERMEDADES NO TRANSMISIBLES</v>
          </cell>
          <cell r="H143" t="str">
            <v>3043987. POBLACION INFORMADA Y SENSIBILIZADA EN EL CUIDADO DE LA SALUD DE LAS ENFERMEDADES NO TRANSMISIBLES (MENTAL, BUCAL, OCULAR, METALES PESADOS, H</v>
          </cell>
          <cell r="I143" t="str">
            <v>5000098. INFORMACION Y SENSIBILIZACION DE LA POBLACION EN PARA EL CUIDADO DE LA SALUD DE LAS ENFERMEDADES NO TRANSMISIBLES (MENTAL, BUCAL, OCULAR, MET</v>
          </cell>
          <cell r="J143" t="str">
            <v>0138</v>
          </cell>
        </row>
        <row r="144">
          <cell r="F144" t="str">
            <v>1247-0139</v>
          </cell>
          <cell r="G144" t="str">
            <v>0018. ENFERMEDADES NO TRANSMISIBLES</v>
          </cell>
          <cell r="H144" t="str">
            <v>3043988. FAMILIA EN ZONAS DE RIESGO INFORMADA QUE REALIZAN PRACTICAS HIGIENICAS SANITARIAS PARA PREVENIR LAS ENFERMEDADES NO TRANSMISIBLES ( MENTAL, B</v>
          </cell>
          <cell r="I144" t="str">
            <v>5000099. PROMOCION DE PRACTICAS HIGIENICAS SANITARIAS EN FAMILIAS EN ZONAS DE RIESGO PARA PREVENIR LAS ENFERMEDADES NO TRANSMISIBLES (MENTAL, BUCAL, O</v>
          </cell>
          <cell r="J144" t="str">
            <v>0139</v>
          </cell>
        </row>
        <row r="145">
          <cell r="F145" t="str">
            <v>1247-0140</v>
          </cell>
          <cell r="G145" t="str">
            <v>0018. ENFERMEDADES NO TRANSMISIBLES</v>
          </cell>
          <cell r="H145" t="str">
            <v>3043988. FAMILIA EN ZONAS DE RIESGO INFORMADA QUE REALIZAN PRACTICAS HIGIENICAS SANITARIAS PARA PREVENIR LAS ENFERMEDADES NO TRANSMISIBLES ( MENTAL, B</v>
          </cell>
          <cell r="I145" t="str">
            <v>5000099. PROMOCION DE PRACTICAS HIGIENICAS SANITARIAS EN FAMILIAS EN ZONAS DE RIESGO PARA PREVENIR LAS ENFERMEDADES NO TRANSMISIBLES (MENTAL, BUCAL, O</v>
          </cell>
          <cell r="J145" t="str">
            <v>0140</v>
          </cell>
        </row>
        <row r="146">
          <cell r="F146" t="str">
            <v>1247-0141</v>
          </cell>
          <cell r="G146" t="str">
            <v>0018. ENFERMEDADES NO TRANSMISIBLES</v>
          </cell>
          <cell r="H146" t="str">
            <v>3043989. INSTITUCIONES EDUCATIVAS QUE PROMUEVEN PRACTICAS HIGIENICAS SANITARIAS PARA PREVENIR LAS ENFERMEDADES NO TRANSMISIBLES (MENTAL, BUCAL, OCULAR</v>
          </cell>
          <cell r="I146" t="str">
            <v>5000100. PROMOCION DE PRACTICAS SALUDABLES EN INSTITUCIONES EDUCATIVAS PARA LA PREVENCION DE LAS ENFERMEDADES NO TRANSMISIBLES (SALUD MENTAL, BUCAL, O</v>
          </cell>
          <cell r="J146" t="str">
            <v>0141</v>
          </cell>
        </row>
        <row r="147">
          <cell r="F147" t="str">
            <v>1247-0142</v>
          </cell>
          <cell r="G147" t="str">
            <v>0018. ENFERMEDADES NO TRANSMISIBLES</v>
          </cell>
          <cell r="H147" t="str">
            <v>3043989. INSTITUCIONES EDUCATIVAS QUE PROMUEVEN PRACTICAS HIGIENICAS SANITARIAS PARA PREVENIR LAS ENFERMEDADES NO TRANSMISIBLES (MENTAL, BUCAL, OCULAR</v>
          </cell>
          <cell r="I147" t="str">
            <v>5000100. PROMOCION DE PRACTICAS SALUDABLES EN INSTITUCIONES EDUCATIVAS PARA LA PREVENCION DE LAS ENFERMEDADES NO TRANSMISIBLES (SALUD MENTAL, BUCAL, O</v>
          </cell>
          <cell r="J147" t="str">
            <v>0142</v>
          </cell>
        </row>
        <row r="148">
          <cell r="F148" t="str">
            <v>1247-0143</v>
          </cell>
          <cell r="G148" t="str">
            <v>0018. ENFERMEDADES NO TRANSMISIBLES</v>
          </cell>
          <cell r="H148" t="str">
            <v>3043990. MUNICIPIO QUE DESARROLLAN ACCIONES DIRIGIDAS A PREVENIR LAS ENFERMEDADES NO TRANSMISIBLES ( MENTAL, BUCAL, OCULAR, METALES PESADOS, HIPERTENS</v>
          </cell>
          <cell r="I148" t="str">
            <v>5000101. ACCIONES DIRIGIDAS A FUNCIONARIOS DE MUNICIPIOS PARA PREVENIR LAS ENFERMEDADES NO TRANSMISIBLES ( MENTAL, BUCAL, OCULAR, METALES PESADOS, HIP</v>
          </cell>
          <cell r="J148" t="str">
            <v>0143</v>
          </cell>
        </row>
        <row r="149">
          <cell r="F149" t="str">
            <v>1247-0144</v>
          </cell>
          <cell r="G149" t="str">
            <v>0018. ENFERMEDADES NO TRANSMISIBLES</v>
          </cell>
          <cell r="H149" t="str">
            <v>3043990. MUNICIPIO QUE DESARROLLAN ACCIONES DIRIGIDAS A PREVENIR LAS ENFERMEDADES NO TRANSMISIBLES ( MENTAL, BUCAL, OCULAR, METALES PESADOS, HIPERTENS</v>
          </cell>
          <cell r="I149" t="str">
            <v>5000101. ACCIONES DIRIGIDAS A FUNCIONARIOS DE MUNICIPIOS PARA PREVENIR LAS ENFERMEDADES NO TRANSMISIBLES ( MENTAL, BUCAL, OCULAR, METALES PESADOS, HIP</v>
          </cell>
          <cell r="J149" t="str">
            <v>0144</v>
          </cell>
        </row>
        <row r="150">
          <cell r="F150" t="str">
            <v>1247-0145</v>
          </cell>
          <cell r="G150" t="str">
            <v>0018. ENFERMEDADES NO TRANSMISIBLES</v>
          </cell>
          <cell r="H150" t="str">
            <v>3043997. TAMIZAJE Y TRATAMIENTO DE PACIENTES AFECTADOS POR METALES PESADOS</v>
          </cell>
          <cell r="I150" t="str">
            <v>5000103. EXAMENES DE TAMIZAJE Y TRATAMIENTO DE PERSONAS AFECTADAS POR INTOXICACION DE METALES PESADOS</v>
          </cell>
          <cell r="J150" t="str">
            <v>0145</v>
          </cell>
        </row>
        <row r="151">
          <cell r="F151" t="str">
            <v>1247-0146</v>
          </cell>
          <cell r="G151" t="str">
            <v>0018. ENFERMEDADES NO TRANSMISIBLES</v>
          </cell>
          <cell r="H151" t="str">
            <v>3043997. TAMIZAJE Y TRATAMIENTO DE PACIENTES AFECTADOS POR METALES PESADOS</v>
          </cell>
          <cell r="I151" t="str">
            <v>5000103. EXAMENES DE TAMIZAJE Y TRATAMIENTO DE PERSONAS AFECTADAS POR INTOXICACION DE METALES PESADOS</v>
          </cell>
          <cell r="J151" t="str">
            <v>0146</v>
          </cell>
        </row>
        <row r="152">
          <cell r="F152" t="str">
            <v>1247-0147</v>
          </cell>
          <cell r="G152" t="str">
            <v>0024. PREVENCION Y CONTROL DEL CANCER</v>
          </cell>
          <cell r="H152" t="str">
            <v>3000001. ACCIONES COMUNES</v>
          </cell>
          <cell r="I152" t="str">
            <v>5004441. MONITOREO, SUPERVISION, EVALUACION Y CONTROL DE PREVENCION Y CONTROL DEL CANCER</v>
          </cell>
          <cell r="J152" t="str">
            <v>0147</v>
          </cell>
        </row>
        <row r="153">
          <cell r="F153" t="str">
            <v>1247-0148</v>
          </cell>
          <cell r="G153" t="str">
            <v>0024. PREVENCION Y CONTROL DEL CANCER</v>
          </cell>
          <cell r="H153" t="str">
            <v>3000001. ACCIONES COMUNES</v>
          </cell>
          <cell r="I153" t="str">
            <v>5004441. MONITOREO, SUPERVISION, EVALUACION Y CONTROL DE PREVENCION Y CONTROL DEL CANCER</v>
          </cell>
          <cell r="J153" t="str">
            <v>0148</v>
          </cell>
        </row>
        <row r="154">
          <cell r="F154" t="str">
            <v>1247-0149</v>
          </cell>
          <cell r="G154" t="str">
            <v>0024. PREVENCION Y CONTROL DEL CANCER</v>
          </cell>
          <cell r="H154" t="str">
            <v>3000003. COMUNIDADES SALUDABLES PROMUEVEN ESTILOS DE VIDA SALUDABLE PARA LA PREVENCION DE LOS PRINCIPALES TIPOS DE CANCER</v>
          </cell>
          <cell r="I154" t="str">
            <v>5000131. PROMOCION DE ESTILOS DE VIDA SALUDABLE PARA LA PREVENCION DE LOS PRINCIPALES TIPOS DE CANCER</v>
          </cell>
          <cell r="J154" t="str">
            <v>0149</v>
          </cell>
        </row>
        <row r="155">
          <cell r="F155" t="str">
            <v>1247-0150</v>
          </cell>
          <cell r="G155" t="str">
            <v>0024. PREVENCION Y CONTROL DEL CANCER</v>
          </cell>
          <cell r="H155" t="str">
            <v>3000003. COMUNIDADES SALUDABLES PROMUEVEN ESTILOS DE VIDA SALUDABLE PARA LA PREVENCION DE LOS PRINCIPALES TIPOS DE CANCER</v>
          </cell>
          <cell r="I155" t="str">
            <v>5000131. PROMOCION DE ESTILOS DE VIDA SALUDABLE PARA LA PREVENCION DE LOS PRINCIPALES TIPOS DE CANCER</v>
          </cell>
          <cell r="J155" t="str">
            <v>0150</v>
          </cell>
        </row>
        <row r="156">
          <cell r="F156" t="str">
            <v>1247-0151</v>
          </cell>
          <cell r="G156" t="str">
            <v>0024. PREVENCION Y CONTROL DEL CANCER</v>
          </cell>
          <cell r="H156" t="str">
            <v>3000004. MUJER TAMIZADA EN CANCER DE CUELLO UTERINO</v>
          </cell>
          <cell r="I156" t="str">
            <v>5000132. TAMIZAJE EN MUJERES PARA DETECCION DE CANCER DE CUELLO UTERINO</v>
          </cell>
          <cell r="J156" t="str">
            <v>0151</v>
          </cell>
        </row>
        <row r="157">
          <cell r="F157" t="str">
            <v>1247-0152</v>
          </cell>
          <cell r="G157" t="str">
            <v>0024. PREVENCION Y CONTROL DEL CANCER</v>
          </cell>
          <cell r="H157" t="str">
            <v>3000004. MUJER TAMIZADA EN CANCER DE CUELLO UTERINO</v>
          </cell>
          <cell r="I157" t="str">
            <v>5000132. TAMIZAJE EN MUJERES PARA DETECCION DE CANCER DE CUELLO UTERINO</v>
          </cell>
          <cell r="J157" t="str">
            <v>0152</v>
          </cell>
        </row>
        <row r="158">
          <cell r="F158" t="str">
            <v>1247-0153</v>
          </cell>
          <cell r="G158" t="str">
            <v>0024. PREVENCION Y CONTROL DEL CANCER</v>
          </cell>
          <cell r="H158" t="str">
            <v>3044194. POBLACION INFORMADA Y SENSIBILIZADA EN EL CUIDADO DE LA SALUD DEL CANCER DE CERVIX, CANCER DE MAMA, CANCER GASTRICO, CANCER DE PROSTATA Y CAN</v>
          </cell>
          <cell r="I158" t="str">
            <v>5000118. INFORMACION Y SENSIBILIZACION DE LA POBLACION EN EL CUIDADO DE LA SALUD DEL CANCER DE CERVIX, MAMA, GASTRICO, PROSTATA Y DE PULMON</v>
          </cell>
          <cell r="J158" t="str">
            <v>0153</v>
          </cell>
        </row>
        <row r="159">
          <cell r="F159" t="str">
            <v>1247-0154</v>
          </cell>
          <cell r="G159" t="str">
            <v>0024. PREVENCION Y CONTROL DEL CANCER</v>
          </cell>
          <cell r="H159" t="str">
            <v>3044194. POBLACION INFORMADA Y SENSIBILIZADA EN EL CUIDADO DE LA SALUD DEL CANCER DE CERVIX, CANCER DE MAMA, CANCER GASTRICO, CANCER DE PROSTATA Y CAN</v>
          </cell>
          <cell r="I159" t="str">
            <v>5000118. INFORMACION Y SENSIBILIZACION DE LA POBLACION EN EL CUIDADO DE LA SALUD DEL CANCER DE CERVIX, MAMA, GASTRICO, PROSTATA Y DE PULMON</v>
          </cell>
          <cell r="J159" t="str">
            <v>0154</v>
          </cell>
        </row>
        <row r="160">
          <cell r="F160" t="str">
            <v>1247-0155</v>
          </cell>
          <cell r="G160" t="str">
            <v>0024. PREVENCION Y CONTROL DEL CANCER</v>
          </cell>
          <cell r="H160" t="str">
            <v>3044195. MUJERES MAYORES DE 18 AÑOS CON CONSEJERIA EN CANCER DE CERVIX</v>
          </cell>
          <cell r="I160" t="str">
            <v>5000119. CONSEJERIA A MUJERES MAYORES DE 18 AÑOS PARA LA PREVENCION DE CANCER DE CERVIX</v>
          </cell>
          <cell r="J160" t="str">
            <v>0155</v>
          </cell>
        </row>
        <row r="161">
          <cell r="F161" t="str">
            <v>1247-0156</v>
          </cell>
          <cell r="G161" t="str">
            <v>0024. PREVENCION Y CONTROL DEL CANCER</v>
          </cell>
          <cell r="H161" t="str">
            <v>3044195. MUJERES MAYORES DE 18 AÑOS CON CONSEJERIA EN CANCER DE CERVIX</v>
          </cell>
          <cell r="I161" t="str">
            <v>5000119. CONSEJERIA A MUJERES MAYORES DE 18 AÑOS PARA LA PREVENCION DE CANCER DE CERVIX</v>
          </cell>
          <cell r="J161" t="str">
            <v>0156</v>
          </cell>
        </row>
        <row r="162">
          <cell r="F162" t="str">
            <v>1247-0157</v>
          </cell>
          <cell r="G162" t="str">
            <v>0024. PREVENCION Y CONTROL DEL CANCER</v>
          </cell>
          <cell r="H162" t="str">
            <v>3044197. MUJERES MAYORES DE 18 AÑOS CON CONSEJERIA EN CANCER DE MAMA</v>
          </cell>
          <cell r="I162" t="str">
            <v>5000120. CONSEJERIA EN MUJERES MAYORES DE 18 AÑOS PARA LA PREVENCION DE CANCER DE MAMA</v>
          </cell>
          <cell r="J162" t="str">
            <v>0157</v>
          </cell>
        </row>
        <row r="163">
          <cell r="F163" t="str">
            <v>1247-0158</v>
          </cell>
          <cell r="G163" t="str">
            <v>0024. PREVENCION Y CONTROL DEL CANCER</v>
          </cell>
          <cell r="H163" t="str">
            <v>3044197. MUJERES MAYORES DE 18 AÑOS CON CONSEJERIA EN CANCER DE MAMA</v>
          </cell>
          <cell r="I163" t="str">
            <v>5000120. CONSEJERIA EN MUJERES MAYORES DE 18 AÑOS PARA LA PREVENCION DE CANCER DE MAMA</v>
          </cell>
          <cell r="J163" t="str">
            <v>0158</v>
          </cell>
        </row>
        <row r="164">
          <cell r="F164" t="str">
            <v>1247-0159</v>
          </cell>
          <cell r="G164" t="str">
            <v>0024. PREVENCION Y CONTROL DEL CANCER</v>
          </cell>
          <cell r="H164" t="str">
            <v>3044199. PERSONAS CON CONSEJERIA EN LA PREVENCION DEL CANCER GASTRICO</v>
          </cell>
          <cell r="I164" t="str">
            <v>5000122. CONSEJERIA PARA LA PREVENCION DEL CANCER GASTRICO</v>
          </cell>
          <cell r="J164" t="str">
            <v>0159</v>
          </cell>
        </row>
        <row r="165">
          <cell r="F165" t="str">
            <v>1247-0160</v>
          </cell>
          <cell r="G165" t="str">
            <v>0024. PREVENCION Y CONTROL DEL CANCER</v>
          </cell>
          <cell r="H165" t="str">
            <v>3044199. PERSONAS CON CONSEJERIA EN LA PREVENCION DEL CANCER GASTRICO</v>
          </cell>
          <cell r="I165" t="str">
            <v>5000122. CONSEJERIA PARA LA PREVENCION DEL CANCER GASTRICO</v>
          </cell>
          <cell r="J165" t="str">
            <v>0160</v>
          </cell>
        </row>
        <row r="166">
          <cell r="F166" t="str">
            <v>1247-0161</v>
          </cell>
          <cell r="G166" t="str">
            <v>0024. PREVENCION Y CONTROL DEL CANCER</v>
          </cell>
          <cell r="H166" t="str">
            <v>3044200. VARONES MAYORES DE 18 AÑOS CON CONSEJERIA EN LA PREVENCION DEL CANCER DE PROSTATA</v>
          </cell>
          <cell r="I166" t="str">
            <v>5000123. CONSEJERIA A VARONES MAYORES DE 18 AÑOS PARA LA PREVENCION DE CANCER DE PROSTATA</v>
          </cell>
          <cell r="J166" t="str">
            <v>0161</v>
          </cell>
        </row>
        <row r="167">
          <cell r="F167" t="str">
            <v>1247-0162</v>
          </cell>
          <cell r="G167" t="str">
            <v>0024. PREVENCION Y CONTROL DEL CANCER</v>
          </cell>
          <cell r="H167" t="str">
            <v>3044200. VARONES MAYORES DE 18 AÑOS CON CONSEJERIA EN LA PREVENCION DEL CANCER DE PROSTATA</v>
          </cell>
          <cell r="I167" t="str">
            <v>5000123. CONSEJERIA A VARONES MAYORES DE 18 AÑOS PARA LA PREVENCION DE CANCER DE PROSTATA</v>
          </cell>
          <cell r="J167" t="str">
            <v>0162</v>
          </cell>
        </row>
        <row r="168">
          <cell r="F168" t="str">
            <v>1247-0163</v>
          </cell>
          <cell r="G168" t="str">
            <v>0024. PREVENCION Y CONTROL DEL CANCER</v>
          </cell>
          <cell r="H168" t="str">
            <v>3044203. POBLACION EN EDAD ESCOLAR CON CONSEJERIA EN PREVENCION DEL CANCER DE PULMON</v>
          </cell>
          <cell r="I168" t="str">
            <v>5000126. CONSEJERIA EN PREVENCION DEL CANCER DE PULMON EN POBLACION ESCOLAR</v>
          </cell>
          <cell r="J168" t="str">
            <v>0163</v>
          </cell>
        </row>
        <row r="169">
          <cell r="F169" t="str">
            <v>1247-0164</v>
          </cell>
          <cell r="G169" t="str">
            <v>0024. PREVENCION Y CONTROL DEL CANCER</v>
          </cell>
          <cell r="H169" t="str">
            <v>3044203. POBLACION EN EDAD ESCOLAR CON CONSEJERIA EN PREVENCION DEL CANCER DE PULMON</v>
          </cell>
          <cell r="I169" t="str">
            <v>5000126. CONSEJERIA EN PREVENCION DEL CANCER DE PULMON EN POBLACION ESCOLAR</v>
          </cell>
          <cell r="J169" t="str">
            <v>0164</v>
          </cell>
        </row>
        <row r="170">
          <cell r="F170" t="str">
            <v>1247-0165</v>
          </cell>
          <cell r="G170" t="str">
            <v>0024. PREVENCION Y CONTROL DEL CANCER</v>
          </cell>
          <cell r="H170" t="str">
            <v>3044204. POBLACION LABORAL CON CONSEJERIA EN PREVENCION DEL CANCER DE PULMON</v>
          </cell>
          <cell r="I170" t="str">
            <v>5000127. CONSEJERIA EN PREVENCION DEL CANCER DE PULMON EN POBLACION EN EDAD LABORAL</v>
          </cell>
          <cell r="J170" t="str">
            <v>0165</v>
          </cell>
        </row>
        <row r="171">
          <cell r="F171" t="str">
            <v>1247-0166</v>
          </cell>
          <cell r="G171" t="str">
            <v>0024. PREVENCION Y CONTROL DEL CANCER</v>
          </cell>
          <cell r="H171" t="str">
            <v>3044204. POBLACION LABORAL CON CONSEJERIA EN PREVENCION DEL CANCER DE PULMON</v>
          </cell>
          <cell r="I171" t="str">
            <v>5000127. CONSEJERIA EN PREVENCION DEL CANCER DE PULMON EN POBLACION EN EDAD LABORAL</v>
          </cell>
          <cell r="J171" t="str">
            <v>0166</v>
          </cell>
        </row>
        <row r="172">
          <cell r="F172" t="str">
            <v>1247-0167</v>
          </cell>
          <cell r="G172" t="str">
            <v>0068. REDUCCION DE VULNERABILIDAD Y ATENCION DE EMERGENCIAS POR DESASTRES</v>
          </cell>
          <cell r="H172" t="str">
            <v>3000169. POBLACION CON PRACTICAS SEGURAS EN SALUD FRENTE A OCURRENCIA DE PELIGROS NATURALES</v>
          </cell>
          <cell r="I172" t="str">
            <v>5001580. CAPACITACION DE COMUNIDADES EN HABILIDADES PARA REDUCIR EL RIESGO DE DAÑOS DE SALUD</v>
          </cell>
          <cell r="J172" t="str">
            <v>0167</v>
          </cell>
        </row>
        <row r="173">
          <cell r="F173" t="str">
            <v>1247-0168</v>
          </cell>
          <cell r="G173" t="str">
            <v>0068. REDUCCION DE VULNERABILIDAD Y ATENCION DE EMERGENCIAS POR DESASTRES</v>
          </cell>
          <cell r="H173" t="str">
            <v>3000169. POBLACION CON PRACTICAS SEGURAS EN SALUD FRENTE A OCURRENCIA DE PELIGROS NATURALES</v>
          </cell>
          <cell r="I173" t="str">
            <v>5003301. ENTRENAMIENTO DE LA POBLACION EN RESPUESTA Y REHABILITACION EN SALUD FRENTE A EMERGENCIAS Y DESASTRE</v>
          </cell>
          <cell r="J173" t="str">
            <v>0168</v>
          </cell>
        </row>
        <row r="174">
          <cell r="F174" t="str">
            <v>1247-0169</v>
          </cell>
          <cell r="G174" t="str">
            <v>0068. REDUCCION DE VULNERABILIDAD Y ATENCION DE EMERGENCIAS POR DESASTRES</v>
          </cell>
          <cell r="H174" t="str">
            <v>3000450. ENTIDADES PUBLICAS CON GESTION DE RIESGO DE DESASTRE EN SUS PROCESOS DE PLANIFICACION Y ADMINISTRACION PARA EL DESARROLLO</v>
          </cell>
          <cell r="I174" t="str">
            <v>5004278. DESARROLLO DE CAPACIDADES Y ASISTENCIA TECNICA EN GESTION DEL RIESGO DE DESASTRES</v>
          </cell>
          <cell r="J174" t="str">
            <v>0169</v>
          </cell>
        </row>
        <row r="175">
          <cell r="F175" t="str">
            <v>1247-0170</v>
          </cell>
          <cell r="G175" t="str">
            <v>0068. REDUCCION DE VULNERABILIDAD Y ATENCION DE EMERGENCIAS POR DESASTRES</v>
          </cell>
          <cell r="H175" t="str">
            <v>3000450. ENTIDADES PUBLICAS CON GESTION DE RIESGO DE DESASTRE EN SUS PROCESOS DE PLANIFICACION Y ADMINISTRACION PARA EL DESARROLLO</v>
          </cell>
          <cell r="I175" t="str">
            <v>5004279. MONITOREO,SUPERVISION Y EVALUACION DE PRODUCTOS Y ACTIVIDADES EN GESTION DE RIESGO DE DESASTRES</v>
          </cell>
          <cell r="J175" t="str">
            <v>0170</v>
          </cell>
        </row>
        <row r="176">
          <cell r="F176" t="str">
            <v>1247-0171</v>
          </cell>
          <cell r="G176" t="str">
            <v>0068. REDUCCION DE VULNERABILIDAD Y ATENCION DE EMERGENCIAS POR DESASTRES</v>
          </cell>
          <cell r="H176" t="str">
            <v>3000450. ENTIDADES PUBLICAS CON GESTION DE RIESGO DE DESASTRE EN SUS PROCESOS DE PLANIFICACION Y ADMINISTRACION PARA EL DESARROLLO</v>
          </cell>
          <cell r="I176" t="str">
            <v>5004280. DESARROLLO DE INSTRUMENTOS ESTRATEGICOS PARA LA GESTION DEL RIESGO DE DESASTRES</v>
          </cell>
          <cell r="J176" t="str">
            <v>0171</v>
          </cell>
        </row>
        <row r="177">
          <cell r="F177" t="str">
            <v>1247-0172</v>
          </cell>
          <cell r="G177" t="str">
            <v>0068. REDUCCION DE VULNERABILIDAD Y ATENCION DE EMERGENCIAS POR DESASTRES</v>
          </cell>
          <cell r="H177" t="str">
            <v>3000564. SERVICIOS DE SALUD CON CAPACIDADES COMPLEMENTARIAS PARA LA ATENCION  FRENTE A EMERGENCIAS Y DESASTRES</v>
          </cell>
          <cell r="I177" t="str">
            <v>5003305. OFERTA COMPLEMENTARIA ORGANIZADA FRENTE A EMERGENCIAS Y DESASTRES</v>
          </cell>
          <cell r="J177" t="str">
            <v>0172</v>
          </cell>
        </row>
        <row r="178">
          <cell r="F178" t="str">
            <v>1247-0173</v>
          </cell>
          <cell r="G178" t="str">
            <v>0068. REDUCCION DE VULNERABILIDAD Y ATENCION DE EMERGENCIAS POR DESASTRES</v>
          </cell>
          <cell r="H178" t="str">
            <v>3000564. SERVICIOS DE SALUD CON CAPACIDADES COMPLEMENTARIAS PARA LA ATENCION  FRENTE A EMERGENCIAS Y DESASTRES</v>
          </cell>
          <cell r="I178" t="str">
            <v>5003306. ATENCION DE SALUD Y MOVILIZACION DE BRIGADAS FRENTE A EMERGENCIAS Y DESASTRES</v>
          </cell>
          <cell r="J178" t="str">
            <v>0173</v>
          </cell>
        </row>
        <row r="179">
          <cell r="F179" t="str">
            <v>1247-0174</v>
          </cell>
          <cell r="G179" t="str">
            <v>0068. REDUCCION DE VULNERABILIDAD Y ATENCION DE EMERGENCIAS POR DESASTRES</v>
          </cell>
          <cell r="H179" t="str">
            <v>3000565. SERVICIOS ESENCIALES SEGUROS ANTE EMERGENCIAS Y DESASTRES</v>
          </cell>
          <cell r="I179" t="str">
            <v>5001576. SEGURIDAD FUNCIONAL DE LOS ESTABLECIMIENTOS DE SALUD</v>
          </cell>
          <cell r="J179" t="str">
            <v>0174</v>
          </cell>
        </row>
        <row r="180">
          <cell r="F180" t="str">
            <v>1247-0175</v>
          </cell>
          <cell r="G180" t="str">
            <v>0068. REDUCCION DE VULNERABILIDAD Y ATENCION DE EMERGENCIAS POR DESASTRES</v>
          </cell>
          <cell r="H180" t="str">
            <v>3000565. SERVICIOS ESENCIALES SEGUROS ANTE EMERGENCIAS Y DESASTRES</v>
          </cell>
          <cell r="I180" t="str">
            <v>5003299. ANALISIS DE LA VULNERABILIDAD DE ESTABLECIMIENTOS DE SALUD</v>
          </cell>
          <cell r="J180" t="str">
            <v>0175</v>
          </cell>
        </row>
        <row r="181">
          <cell r="F181" t="str">
            <v>1247-0176</v>
          </cell>
          <cell r="G181" t="str">
            <v>0068. REDUCCION DE VULNERABILIDAD Y ATENCION DE EMERGENCIAS POR DESASTRES</v>
          </cell>
          <cell r="H181" t="str">
            <v>3000565. SERVICIOS ESENCIALES SEGUROS ANTE EMERGENCIAS Y DESASTRES</v>
          </cell>
          <cell r="I181" t="str">
            <v>5004475. SEGURIDAD ESTRUCTURAL Y NO ESTRUCTURAL DE ESTABLECIMIENTOS DE SALUD</v>
          </cell>
          <cell r="J181" t="str">
            <v>0176</v>
          </cell>
        </row>
        <row r="182">
          <cell r="F182" t="str">
            <v>1247-0177</v>
          </cell>
          <cell r="G182" t="str">
            <v>0068. REDUCCION DE VULNERABILIDAD Y ATENCION DE EMERGENCIAS POR DESASTRES</v>
          </cell>
          <cell r="H182" t="str">
            <v>3000628. POBLACION CON MONITOREO, VIGILANCIA Y CONTROL DE DAÑOS A LA SALUD FRENTE A EMERGENCIA Y DESASTRES</v>
          </cell>
          <cell r="I182" t="str">
            <v>5003303. ORGANIZACION E IMPLEMENTACION DE SIMULACROS FRENTE A EMERGENCIAS Y DESASTRES</v>
          </cell>
          <cell r="J182" t="str">
            <v>0177</v>
          </cell>
        </row>
        <row r="183">
          <cell r="F183" t="str">
            <v>1247-0178</v>
          </cell>
          <cell r="G183" t="str">
            <v>0068. REDUCCION DE VULNERABILIDAD Y ATENCION DE EMERGENCIAS POR DESASTRES</v>
          </cell>
          <cell r="H183" t="str">
            <v>3000628. POBLACION CON MONITOREO, VIGILANCIA Y CONTROL DE DAÑOS A LA SALUD FRENTE A EMERGENCIA Y DESASTRES</v>
          </cell>
          <cell r="I183" t="str">
            <v>5004473. IMPLEMENTACION DE CENTROS DE OPERACIONES DE EMERGENCIAS DE SALUD PARA EL ANALISIS DE INFORMACION Y TOMA DE DECISIONES ANTE SITUACIONES DE EME</v>
          </cell>
          <cell r="J183" t="str">
            <v>0178</v>
          </cell>
        </row>
        <row r="184">
          <cell r="F184" t="str">
            <v>1247-0179</v>
          </cell>
          <cell r="G184" t="str">
            <v>0104. REDUCCION DE LA MORTALIDAD POR EMERGENCIAS Y URGENCIAS MEDICAS</v>
          </cell>
          <cell r="H184" t="str">
            <v>3000001. ACCIONES COMUNES</v>
          </cell>
          <cell r="I184" t="str">
            <v>5002829. DESARROLLO DE NORMAS Y GUIAS TECNICAS EN ATENCION PRE HOSPITALARIA Y EMERGENCIAS</v>
          </cell>
          <cell r="J184" t="str">
            <v>0179</v>
          </cell>
        </row>
        <row r="185">
          <cell r="F185" t="str">
            <v>1247-0180</v>
          </cell>
          <cell r="G185" t="str">
            <v>0104. REDUCCION DE LA MORTALIDAD POR EMERGENCIAS Y URGENCIAS MEDICAS</v>
          </cell>
          <cell r="H185" t="str">
            <v>3000001. ACCIONES COMUNES</v>
          </cell>
          <cell r="I185" t="str">
            <v>5005138. MONITOREO, SUPERVISION Y EVALUACION DEL PROGRAMA PRESUPUESTAL</v>
          </cell>
          <cell r="J185" t="str">
            <v>0180</v>
          </cell>
        </row>
        <row r="186">
          <cell r="F186" t="str">
            <v>1247-0181</v>
          </cell>
          <cell r="G186" t="str">
            <v>0104. REDUCCION DE LA MORTALIDAD POR EMERGENCIAS Y URGENCIAS MEDICAS</v>
          </cell>
          <cell r="H186" t="str">
            <v>3000001. ACCIONES COMUNES</v>
          </cell>
          <cell r="I186" t="str">
            <v>5005138. MONITOREO, SUPERVISION Y EVALUACION DEL PROGRAMA PRESUPUESTAL</v>
          </cell>
          <cell r="J186" t="str">
            <v>0181</v>
          </cell>
        </row>
        <row r="187">
          <cell r="F187" t="str">
            <v>1247-0182</v>
          </cell>
          <cell r="G187" t="str">
            <v>0104. REDUCCION DE LA MORTALIDAD POR EMERGENCIAS Y URGENCIAS MEDICAS</v>
          </cell>
          <cell r="H187" t="str">
            <v>3000001. ACCIONES COMUNES</v>
          </cell>
          <cell r="I187" t="str">
            <v>5005139. ASISTENCIA TECNICA Y CAPACITACION</v>
          </cell>
          <cell r="J187" t="str">
            <v>0182</v>
          </cell>
        </row>
        <row r="188">
          <cell r="F188" t="str">
            <v>1247-0183</v>
          </cell>
          <cell r="G188" t="str">
            <v>0104. REDUCCION DE LA MORTALIDAD POR EMERGENCIAS Y URGENCIAS MEDICAS</v>
          </cell>
          <cell r="H188" t="str">
            <v>3000001. ACCIONES COMUNES</v>
          </cell>
          <cell r="I188" t="str">
            <v>5005139. ASISTENCIA TECNICA Y CAPACITACION</v>
          </cell>
          <cell r="J188" t="str">
            <v>0183</v>
          </cell>
        </row>
        <row r="189">
          <cell r="F189" t="str">
            <v>1247-0184</v>
          </cell>
          <cell r="G189" t="str">
            <v>0104. REDUCCION DE LA MORTALIDAD POR EMERGENCIAS Y URGENCIAS MEDICAS</v>
          </cell>
          <cell r="H189" t="str">
            <v>3000283. ATENCION PREHOSPITALARIA MOVIL DE LA EMERGENCIA CON SOPORTE VITAL BASICO "SVB"</v>
          </cell>
          <cell r="I189" t="str">
            <v>5002796. SERVICIO DE AMBULANCIA CON SOPORTE VITAL BASICO (SBV) PARA LA ATENCION PRE HOSPITALARIA DE LA EMERGENCIA</v>
          </cell>
          <cell r="J189" t="str">
            <v>0184</v>
          </cell>
        </row>
        <row r="190">
          <cell r="F190" t="str">
            <v>1247-0185</v>
          </cell>
          <cell r="G190" t="str">
            <v>0104. REDUCCION DE LA MORTALIDAD POR EMERGENCIAS Y URGENCIAS MEDICAS</v>
          </cell>
          <cell r="H190" t="str">
            <v>3000283. ATENCION PREHOSPITALARIA MOVIL DE LA EMERGENCIA CON SOPORTE VITAL BASICO "SVB"</v>
          </cell>
          <cell r="I190" t="str">
            <v>5002796. SERVICIO DE AMBULANCIA CON SOPORTE VITAL BASICO (SBV) PARA LA ATENCION PRE HOSPITALARIA DE LA EMERGENCIA</v>
          </cell>
          <cell r="J190" t="str">
            <v>0185</v>
          </cell>
        </row>
        <row r="191">
          <cell r="F191" t="str">
            <v>1247-0186</v>
          </cell>
          <cell r="G191" t="str">
            <v>0104. REDUCCION DE LA MORTALIDAD POR EMERGENCIAS Y URGENCIAS MEDICAS</v>
          </cell>
          <cell r="H191" t="str">
            <v>3000285. TRANSPORTE ASISTIDO (NO EMERGENCIA) DE PACIENTES ESTABLES (NO CRITICOS)</v>
          </cell>
          <cell r="I191" t="str">
            <v>5002798. SERVICIO DE TRASLADO DE PACIENTES ESTABLES (NO EMERGENCIA)</v>
          </cell>
          <cell r="J191" t="str">
            <v>0186</v>
          </cell>
        </row>
        <row r="192">
          <cell r="F192" t="str">
            <v>1247-0187</v>
          </cell>
          <cell r="G192" t="str">
            <v>0104. REDUCCION DE LA MORTALIDAD POR EMERGENCIAS Y URGENCIAS MEDICAS</v>
          </cell>
          <cell r="H192" t="str">
            <v>3000285. TRANSPORTE ASISTIDO (NO EMERGENCIA) DE PACIENTES ESTABLES (NO CRITICOS)</v>
          </cell>
          <cell r="I192" t="str">
            <v>5002798. SERVICIO DE TRASLADO DE PACIENTES ESTABLES (NO EMERGENCIA)</v>
          </cell>
          <cell r="J192" t="str">
            <v>0187</v>
          </cell>
        </row>
        <row r="193">
          <cell r="F193" t="str">
            <v>1247-0188</v>
          </cell>
          <cell r="G193" t="str">
            <v>0104. REDUCCION DE LA MORTALIDAD POR EMERGENCIAS Y URGENCIAS MEDICAS</v>
          </cell>
          <cell r="H193" t="str">
            <v>3000286. TRANSPORTE ASISTIDO (NO EMERGENCIA) DE PACIENTES CRITICOS</v>
          </cell>
          <cell r="I193" t="str">
            <v>5002800. SERVICIO DE TRASLADO DE PACIENTES EN SITUACION CRITICA</v>
          </cell>
          <cell r="J193" t="str">
            <v>0188</v>
          </cell>
        </row>
        <row r="194">
          <cell r="F194" t="str">
            <v>1247-0189</v>
          </cell>
          <cell r="G194" t="str">
            <v>0104. REDUCCION DE LA MORTALIDAD POR EMERGENCIAS Y URGENCIAS MEDICAS</v>
          </cell>
          <cell r="H194" t="str">
            <v>3000286. TRANSPORTE ASISTIDO (NO EMERGENCIA) DE PACIENTES CRITICOS</v>
          </cell>
          <cell r="I194" t="str">
            <v>5002800. SERVICIO DE TRASLADO DE PACIENTES EN SITUACION CRITICA</v>
          </cell>
          <cell r="J194" t="str">
            <v>0189</v>
          </cell>
        </row>
        <row r="195">
          <cell r="F195" t="str">
            <v>1247-0190</v>
          </cell>
          <cell r="G195" t="str">
            <v>0104. REDUCCION DE LA MORTALIDAD POR EMERGENCIAS Y URGENCIAS MEDICAS</v>
          </cell>
          <cell r="H195" t="str">
            <v>3000290. ATENCION DE URGENCIAS (PRIORIDAD III O IV) EN MODULOS DE ATENCION AMBULATORIA</v>
          </cell>
          <cell r="I195" t="str">
            <v>5002825. ATENCION DE URGENCIAS (PRIORIDAD III O IV) EN MODULOS DE ATENCION AMBULATORIA</v>
          </cell>
          <cell r="J195" t="str">
            <v>0190</v>
          </cell>
        </row>
        <row r="196">
          <cell r="F196" t="str">
            <v>1247-0191</v>
          </cell>
          <cell r="G196" t="str">
            <v>0104. REDUCCION DE LA MORTALIDAD POR EMERGENCIAS Y URGENCIAS MEDICAS</v>
          </cell>
          <cell r="H196" t="str">
            <v>3000290. ATENCION DE URGENCIAS (PRIORIDAD III O IV) EN MODULOS DE ATENCION AMBULATORIA</v>
          </cell>
          <cell r="I196" t="str">
            <v>5002825. ATENCION DE URGENCIAS (PRIORIDAD III O IV) EN MODULOS DE ATENCION AMBULATORIA</v>
          </cell>
          <cell r="J196" t="str">
            <v>0191</v>
          </cell>
        </row>
        <row r="197">
          <cell r="F197" t="str">
            <v>1247-0192</v>
          </cell>
          <cell r="G197" t="str">
            <v>0104. REDUCCION DE LA MORTALIDAD POR EMERGENCIAS Y URGENCIAS MEDICAS</v>
          </cell>
          <cell r="H197" t="str">
            <v>3000686. ATENCION DE LA EMERGENCIA O URGENCIA EN ESTABLECIMIENTO DE SALUD</v>
          </cell>
          <cell r="I197" t="str">
            <v>5005142. ATENCION DE LA EMERGENCIA O URGENCIA CON PRIORIDAD I EN ESTABLECIMIENTOS DE SALUD</v>
          </cell>
          <cell r="J197" t="str">
            <v>0192</v>
          </cell>
        </row>
        <row r="198">
          <cell r="F198" t="str">
            <v>1247-0193</v>
          </cell>
          <cell r="G198" t="str">
            <v>0104. REDUCCION DE LA MORTALIDAD POR EMERGENCIAS Y URGENCIAS MEDICAS</v>
          </cell>
          <cell r="H198" t="str">
            <v>3000686. ATENCION DE LA EMERGENCIA O URGENCIA EN ESTABLECIMIENTO DE SALUD</v>
          </cell>
          <cell r="I198" t="str">
            <v>5005142. ATENCION DE LA EMERGENCIA O URGENCIA CON PRIORIDAD I EN ESTABLECIMIENTOS DE SALUD</v>
          </cell>
          <cell r="J198" t="str">
            <v>0193</v>
          </cell>
        </row>
        <row r="199">
          <cell r="F199" t="str">
            <v>1247-0194</v>
          </cell>
          <cell r="G199" t="str">
            <v>0104. REDUCCION DE LA MORTALIDAD POR EMERGENCIAS Y URGENCIAS MEDICAS</v>
          </cell>
          <cell r="H199" t="str">
            <v>3000686. ATENCION DE LA EMERGENCIA O URGENCIA EN ESTABLECIMIENTO DE SALUD</v>
          </cell>
          <cell r="I199" t="str">
            <v>5005143. ATENCION DE LA EMERGENCIA O URGENCIA CON PRIORIDAD II EN ESTABLECIMIENTOS DE SALUD</v>
          </cell>
          <cell r="J199" t="str">
            <v>0194</v>
          </cell>
        </row>
        <row r="200">
          <cell r="F200" t="str">
            <v>1247-0195</v>
          </cell>
          <cell r="G200" t="str">
            <v>0104. REDUCCION DE LA MORTALIDAD POR EMERGENCIAS Y URGENCIAS MEDICAS</v>
          </cell>
          <cell r="H200" t="str">
            <v>3000686. ATENCION DE LA EMERGENCIA O URGENCIA EN ESTABLECIMIENTO DE SALUD</v>
          </cell>
          <cell r="I200" t="str">
            <v>5005143. ATENCION DE LA EMERGENCIA O URGENCIA CON PRIORIDAD II EN ESTABLECIMIENTOS DE SALUD</v>
          </cell>
          <cell r="J200" t="str">
            <v>0195</v>
          </cell>
        </row>
        <row r="201">
          <cell r="F201" t="str">
            <v>1247-0196</v>
          </cell>
          <cell r="G201" t="str">
            <v>0131. CONTROL Y PREVENCION EN SALUD MENTAL</v>
          </cell>
          <cell r="H201" t="str">
            <v>3000001. ACCIONES COMUNES</v>
          </cell>
          <cell r="I201" t="str">
            <v>5005183. MONITOREO, SUPERVISION, EVALUACION Y CONTROL DEL PROGRAMA EN SALUD MENTAL</v>
          </cell>
          <cell r="J201" t="str">
            <v>0196</v>
          </cell>
        </row>
        <row r="202">
          <cell r="F202" t="str">
            <v>1247-0197</v>
          </cell>
          <cell r="G202" t="str">
            <v>0131. CONTROL Y PREVENCION EN SALUD MENTAL</v>
          </cell>
          <cell r="H202" t="str">
            <v>3000698. PERSONAS CON TRASTORNOS MENTALES Y PROBLEMAS PSICOSOCIALES  DETECTADAS</v>
          </cell>
          <cell r="I202" t="str">
            <v>5005186. ADOLESCENTE DE 12 A 17 AÑOS IDENTIFICADO CON DEFICIT EN SUS HABILIDADES SOCIALES</v>
          </cell>
          <cell r="J202" t="str">
            <v>0197</v>
          </cell>
        </row>
        <row r="203">
          <cell r="F203" t="str">
            <v>1247-0198</v>
          </cell>
          <cell r="G203" t="str">
            <v>0131. CONTROL Y PREVENCION EN SALUD MENTAL</v>
          </cell>
          <cell r="H203" t="str">
            <v>3000698. PERSONAS CON TRASTORNOS MENTALES Y PROBLEMAS PSICOSOCIALES  DETECTADAS</v>
          </cell>
          <cell r="I203" t="str">
            <v>5005187. NIÑA Y/O NIÑO DE 8 A 11 AÑOS IDENTIFICADO CON DEFICIT EN SUS HABILIDADES SOCIALES</v>
          </cell>
          <cell r="J203" t="str">
            <v>0198</v>
          </cell>
        </row>
        <row r="204">
          <cell r="F204" t="str">
            <v>1247-0199</v>
          </cell>
          <cell r="G204" t="str">
            <v>0131. CONTROL Y PREVENCION EN SALUD MENTAL</v>
          </cell>
          <cell r="H204" t="str">
            <v>3000698. PERSONAS CON TRASTORNOS MENTALES Y PROBLEMAS PSICOSOCIALES  DETECTADAS</v>
          </cell>
          <cell r="I204" t="str">
            <v>5005187. NIÑA Y/O NIÑO DE 8 A 11 AÑOS IDENTIFICADO CON DEFICIT EN SUS HABILIDADES SOCIALES</v>
          </cell>
          <cell r="J204" t="str">
            <v>0199</v>
          </cell>
        </row>
        <row r="205">
          <cell r="F205" t="str">
            <v>1247-0200</v>
          </cell>
          <cell r="G205" t="str">
            <v>0131. CONTROL Y PREVENCION EN SALUD MENTAL</v>
          </cell>
          <cell r="H205" t="str">
            <v>3000698. PERSONAS CON TRASTORNOS MENTALES Y PROBLEMAS PSICOSOCIALES  DETECTADAS</v>
          </cell>
          <cell r="I205" t="str">
            <v>5005188. TAMIZAJE DE PERSONAS CON TRASTORNOS MENTALES Y PROBLEMAS PSICOSOCIALES</v>
          </cell>
          <cell r="J205" t="str">
            <v>0200</v>
          </cell>
        </row>
        <row r="206">
          <cell r="F206" t="str">
            <v>1247-0201</v>
          </cell>
          <cell r="G206" t="str">
            <v>0131. CONTROL Y PREVENCION EN SALUD MENTAL</v>
          </cell>
          <cell r="H206" t="str">
            <v>3000698. PERSONAS CON TRASTORNOS MENTALES Y PROBLEMAS PSICOSOCIALES  DETECTADAS</v>
          </cell>
          <cell r="I206" t="str">
            <v>5005188. TAMIZAJE DE PERSONAS CON TRASTORNOS MENTALES Y PROBLEMAS PSICOSOCIALES</v>
          </cell>
          <cell r="J206" t="str">
            <v>0201</v>
          </cell>
        </row>
        <row r="207">
          <cell r="F207" t="str">
            <v>1247-0202</v>
          </cell>
          <cell r="G207" t="str">
            <v>0131. CONTROL Y PREVENCION EN SALUD MENTAL</v>
          </cell>
          <cell r="H207" t="str">
            <v>3000699. POBLACION CON  PROBLEMAS PSICOSOCIALES  QUE RECIBEN ATENCION OPORTUNA Y DE CALIDAD</v>
          </cell>
          <cell r="I207" t="str">
            <v>5005189. TRATAMIENTO DE PERSONAS CON PROBLEMAS PSICOSOCIALES</v>
          </cell>
          <cell r="J207" t="str">
            <v>0202</v>
          </cell>
        </row>
        <row r="208">
          <cell r="F208" t="str">
            <v>1247-0203</v>
          </cell>
          <cell r="G208" t="str">
            <v>0131. CONTROL Y PREVENCION EN SALUD MENTAL</v>
          </cell>
          <cell r="H208" t="str">
            <v>3000699. POBLACION CON  PROBLEMAS PSICOSOCIALES  QUE RECIBEN ATENCION OPORTUNA Y DE CALIDAD</v>
          </cell>
          <cell r="I208" t="str">
            <v>5005189. TRATAMIENTO DE PERSONAS CON PROBLEMAS PSICOSOCIALES</v>
          </cell>
          <cell r="J208" t="str">
            <v>0203</v>
          </cell>
        </row>
        <row r="209">
          <cell r="F209" t="str">
            <v>1247-0204</v>
          </cell>
          <cell r="G209" t="str">
            <v>0131. CONTROL Y PREVENCION EN SALUD MENTAL</v>
          </cell>
          <cell r="H209" t="str">
            <v>3000700. PERSONAS CON TRASTORNOS AFECTIVOS Y DE ANSIEDAD TRATADAS OPORTUNAMENTE</v>
          </cell>
          <cell r="I209" t="str">
            <v>5005190. TRATAMIENTO AMBULATORIO DEPERSONAS CON TRASTORNOS AFECTIVOS (DEPRESION Y CONDUCTA SUICIDA) Y DE ANSIEDAD</v>
          </cell>
          <cell r="J209" t="str">
            <v>0204</v>
          </cell>
        </row>
        <row r="210">
          <cell r="F210" t="str">
            <v>1247-0205</v>
          </cell>
          <cell r="G210" t="str">
            <v>0131. CONTROL Y PREVENCION EN SALUD MENTAL</v>
          </cell>
          <cell r="H210" t="str">
            <v>3000702. PERSONAS CON TRASTORNOS Y SINDROMES PSICOTICOS TRATADAS OPORTUNAMENTE</v>
          </cell>
          <cell r="I210" t="str">
            <v>5005195. TRATAMIENTO AMBULATORIO DE PERSONAS CON SINDROME O TRASTORNO PSICOTICO</v>
          </cell>
          <cell r="J210" t="str">
            <v>0205</v>
          </cell>
        </row>
        <row r="211">
          <cell r="F211" t="str">
            <v>1247-0206</v>
          </cell>
          <cell r="G211" t="str">
            <v>0131. CONTROL Y PREVENCION EN SALUD MENTAL</v>
          </cell>
          <cell r="H211" t="str">
            <v>3000704. COMUNIDADES CON POBLACIONES VICTIMAS DE  VIOLENCIA POLITICA ATENDIDAS</v>
          </cell>
          <cell r="I211" t="str">
            <v>5005199. INTERVENCIONES COMUNITARIAS PARA LA RECUPERACION EMOCIONAL DE POBLACIONES VICTIMAS DE VIOLENCIA POLITICA</v>
          </cell>
          <cell r="J211" t="str">
            <v>0206</v>
          </cell>
        </row>
        <row r="212">
          <cell r="F212" t="str">
            <v>1247-0207</v>
          </cell>
          <cell r="G212" t="str">
            <v>9001. ACCIONES CENTRALES</v>
          </cell>
          <cell r="H212" t="str">
            <v>3999999. SIN PRODUCTO</v>
          </cell>
          <cell r="I212" t="str">
            <v>5000003. GESTION ADMINISTRATIVA</v>
          </cell>
          <cell r="J212" t="str">
            <v>0207</v>
          </cell>
        </row>
        <row r="213">
          <cell r="F213" t="str">
            <v>1247-0208</v>
          </cell>
          <cell r="G213" t="str">
            <v>9001. ACCIONES CENTRALES</v>
          </cell>
          <cell r="H213" t="str">
            <v>3999999. SIN PRODUCTO</v>
          </cell>
          <cell r="I213" t="str">
            <v>5000003. GESTION ADMINISTRATIVA</v>
          </cell>
          <cell r="J213" t="str">
            <v>0208</v>
          </cell>
        </row>
        <row r="214">
          <cell r="F214" t="str">
            <v>1247-0209</v>
          </cell>
          <cell r="G214" t="str">
            <v>9001. ACCIONES CENTRALES</v>
          </cell>
          <cell r="H214" t="str">
            <v>3999999. SIN PRODUCTO</v>
          </cell>
          <cell r="I214" t="str">
            <v>5000003. GESTION ADMINISTRATIVA</v>
          </cell>
          <cell r="J214" t="str">
            <v>0209</v>
          </cell>
        </row>
        <row r="215">
          <cell r="F215" t="str">
            <v>1247-0210</v>
          </cell>
          <cell r="G215" t="str">
            <v>9001. ACCIONES CENTRALES</v>
          </cell>
          <cell r="H215" t="str">
            <v>3999999. SIN PRODUCTO</v>
          </cell>
          <cell r="I215" t="str">
            <v>5000003. GESTION ADMINISTRATIVA</v>
          </cell>
          <cell r="J215" t="str">
            <v>0210</v>
          </cell>
        </row>
        <row r="216">
          <cell r="F216" t="str">
            <v>1247-0211</v>
          </cell>
          <cell r="G216" t="str">
            <v>9001. ACCIONES CENTRALES</v>
          </cell>
          <cell r="H216" t="str">
            <v>3999999. SIN PRODUCTO</v>
          </cell>
          <cell r="I216" t="str">
            <v>5000003. GESTION ADMINISTRATIVA</v>
          </cell>
          <cell r="J216" t="str">
            <v>0211</v>
          </cell>
        </row>
        <row r="217">
          <cell r="F217" t="str">
            <v>1247-0212</v>
          </cell>
          <cell r="G217" t="str">
            <v>9001. ACCIONES CENTRALES</v>
          </cell>
          <cell r="H217" t="str">
            <v>3999999. SIN PRODUCTO</v>
          </cell>
          <cell r="I217" t="str">
            <v>5000003. GESTION ADMINISTRATIVA</v>
          </cell>
          <cell r="J217" t="str">
            <v>0212</v>
          </cell>
        </row>
        <row r="218">
          <cell r="F218" t="str">
            <v>1247-0213</v>
          </cell>
          <cell r="G218" t="str">
            <v>9001. ACCIONES CENTRALES</v>
          </cell>
          <cell r="H218" t="str">
            <v>3999999. SIN PRODUCTO</v>
          </cell>
          <cell r="I218" t="str">
            <v>5000003. GESTION ADMINISTRATIVA</v>
          </cell>
          <cell r="J218" t="str">
            <v>0213</v>
          </cell>
        </row>
        <row r="219">
          <cell r="F219" t="str">
            <v>1247-0214</v>
          </cell>
          <cell r="G219" t="str">
            <v>9001. ACCIONES CENTRALES</v>
          </cell>
          <cell r="H219" t="str">
            <v>3999999. SIN PRODUCTO</v>
          </cell>
          <cell r="I219" t="str">
            <v>5000005. GESTION DE RECURSOS HUMANOS</v>
          </cell>
          <cell r="J219" t="str">
            <v>0214</v>
          </cell>
        </row>
        <row r="220">
          <cell r="F220" t="str">
            <v>1247-0215</v>
          </cell>
          <cell r="G220" t="str">
            <v>9002. ASIGNACIONES PRESUPUESTARIAS QUE NO RESULTAN EN PRODUCTOS</v>
          </cell>
          <cell r="H220" t="str">
            <v>3999999. SIN PRODUCTO</v>
          </cell>
          <cell r="I220" t="str">
            <v>5000723. DISPONIBILIDAD DE ALIMENTOS CON CALIDAD NUTRICIONAL PARA LA POBLACION</v>
          </cell>
          <cell r="J220" t="str">
            <v>0215</v>
          </cell>
        </row>
        <row r="221">
          <cell r="F221" t="str">
            <v>1247-0216</v>
          </cell>
          <cell r="G221" t="str">
            <v>9002. ASIGNACIONES PRESUPUESTARIAS QUE NO RESULTAN EN PRODUCTOS</v>
          </cell>
          <cell r="H221" t="str">
            <v>3999999. SIN PRODUCTO</v>
          </cell>
          <cell r="I221" t="str">
            <v>5000723. DISPONIBILIDAD DE ALIMENTOS CON CALIDAD NUTRICIONAL PARA LA POBLACION</v>
          </cell>
          <cell r="J221" t="str">
            <v>0216</v>
          </cell>
        </row>
        <row r="222">
          <cell r="F222" t="str">
            <v>1247-0217</v>
          </cell>
          <cell r="G222" t="str">
            <v>9002. ASIGNACIONES PRESUPUESTARIAS QUE NO RESULTAN EN PRODUCTOS</v>
          </cell>
          <cell r="H222" t="str">
            <v>3999999. SIN PRODUCTO</v>
          </cell>
          <cell r="I222" t="str">
            <v>5000953. MANTENIMIENTO Y REPARACION DE ESTABLECIMIENTOS DE SALUD</v>
          </cell>
          <cell r="J222" t="str">
            <v>0217</v>
          </cell>
        </row>
        <row r="223">
          <cell r="F223" t="str">
            <v>1247-0218</v>
          </cell>
          <cell r="G223" t="str">
            <v>9002. ASIGNACIONES PRESUPUESTARIAS QUE NO RESULTAN EN PRODUCTOS</v>
          </cell>
          <cell r="H223" t="str">
            <v>3999999. SIN PRODUCTO</v>
          </cell>
          <cell r="I223" t="str">
            <v>5000953. MANTENIMIENTO Y REPARACION DE ESTABLECIMIENTOS DE SALUD</v>
          </cell>
          <cell r="J223" t="str">
            <v>0218</v>
          </cell>
        </row>
        <row r="224">
          <cell r="F224" t="str">
            <v>1247-0219</v>
          </cell>
          <cell r="G224" t="str">
            <v>9002. ASIGNACIONES PRESUPUESTARIAS QUE NO RESULTAN EN PRODUCTOS</v>
          </cell>
          <cell r="H224" t="str">
            <v>3999999. SIN PRODUCTO</v>
          </cell>
          <cell r="I224" t="str">
            <v>5001195. SERVICIOS GENERALES</v>
          </cell>
          <cell r="J224" t="str">
            <v>0219</v>
          </cell>
        </row>
        <row r="225">
          <cell r="F225" t="str">
            <v>1247-0220</v>
          </cell>
          <cell r="G225" t="str">
            <v>9002. ASIGNACIONES PRESUPUESTARIAS QUE NO RESULTAN EN PRODUCTOS</v>
          </cell>
          <cell r="H225" t="str">
            <v>3999999. SIN PRODUCTO</v>
          </cell>
          <cell r="I225" t="str">
            <v>5001195. SERVICIOS GENERALES</v>
          </cell>
          <cell r="J225" t="str">
            <v>0220</v>
          </cell>
        </row>
        <row r="226">
          <cell r="F226" t="str">
            <v>1247-0221</v>
          </cell>
          <cell r="G226" t="str">
            <v>9002. ASIGNACIONES PRESUPUESTARIAS QUE NO RESULTAN EN PRODUCTOS</v>
          </cell>
          <cell r="H226" t="str">
            <v>3999999. SIN PRODUCTO</v>
          </cell>
          <cell r="I226" t="str">
            <v>5001563. ATENCION EN HOSPITALIZACION</v>
          </cell>
          <cell r="J226" t="str">
            <v>0221</v>
          </cell>
        </row>
        <row r="227">
          <cell r="F227" t="str">
            <v>1247-0222</v>
          </cell>
          <cell r="G227" t="str">
            <v>9002. ASIGNACIONES PRESUPUESTARIAS QUE NO RESULTAN EN PRODUCTOS</v>
          </cell>
          <cell r="H227" t="str">
            <v>3999999. SIN PRODUCTO</v>
          </cell>
          <cell r="I227" t="str">
            <v>5001563. ATENCION EN HOSPITALIZACION</v>
          </cell>
          <cell r="J227" t="str">
            <v>0222</v>
          </cell>
        </row>
        <row r="228">
          <cell r="F228" t="str">
            <v>1247-0223</v>
          </cell>
          <cell r="G228" t="str">
            <v>9002. ASIGNACIONES PRESUPUESTARIAS QUE NO RESULTAN EN PRODUCTOS</v>
          </cell>
          <cell r="H228" t="str">
            <v>3999999. SIN PRODUCTO</v>
          </cell>
          <cell r="I228" t="str">
            <v>5001565. MANTENIMIENTO Y REPARACION DE EQUIPO</v>
          </cell>
          <cell r="J228" t="str">
            <v>0223</v>
          </cell>
        </row>
        <row r="229">
          <cell r="F229" t="str">
            <v>1247-0224</v>
          </cell>
          <cell r="G229" t="str">
            <v>9002. ASIGNACIONES PRESUPUESTARIAS QUE NO RESULTAN EN PRODUCTOS</v>
          </cell>
          <cell r="H229" t="str">
            <v>3999999. SIN PRODUCTO</v>
          </cell>
          <cell r="I229" t="str">
            <v>5001565. MANTENIMIENTO Y REPARACION DE EQUIPO</v>
          </cell>
          <cell r="J229" t="str">
            <v>0224</v>
          </cell>
        </row>
        <row r="230">
          <cell r="F230" t="str">
            <v>1247-0225</v>
          </cell>
          <cell r="G230" t="str">
            <v>0001. PROGRAMA ARTICULADO NUTRICIONAL</v>
          </cell>
          <cell r="H230" t="str">
            <v>3033254. NIÑOS CON VACUNA COMPLETA</v>
          </cell>
          <cell r="I230" t="str">
            <v>5000017. APLICACION DE VACUNAS COMPLETAS</v>
          </cell>
          <cell r="J230" t="str">
            <v>0225</v>
          </cell>
        </row>
        <row r="231">
          <cell r="F231" t="str">
            <v>1247-0226</v>
          </cell>
          <cell r="G231" t="str">
            <v>0001. PROGRAMA ARTICULADO NUTRICIONAL</v>
          </cell>
          <cell r="H231" t="str">
            <v>3033255. NIÑOS CON CRED COMPLETO SEGUN EDAD</v>
          </cell>
          <cell r="I231" t="str">
            <v>5000018. ATENCION A NIÑOS CON CRECIMIENTO Y DESARROLLO - CRED COMPLETO PARA SU EDAD</v>
          </cell>
          <cell r="J231" t="str">
            <v>0226</v>
          </cell>
        </row>
        <row r="232">
          <cell r="F232" t="str">
            <v>1247-0227</v>
          </cell>
          <cell r="G232" t="str">
            <v>0001. PROGRAMA ARTICULADO NUTRICIONAL</v>
          </cell>
          <cell r="H232" t="str">
            <v>3033313. ATENCION DE INFECCIONES RESPIRATORIAS AGUDAS CON COMPLICACIONES</v>
          </cell>
          <cell r="I232" t="str">
            <v>5000029. ATENDER A NIÑOS CON DIAGNOSTICO DE INFECCIONES RESPIRATORIAS AGUDAS CON COMPLICACIONES</v>
          </cell>
          <cell r="J232" t="str">
            <v>0227</v>
          </cell>
        </row>
        <row r="233">
          <cell r="F233" t="str">
            <v>1247-0228</v>
          </cell>
          <cell r="G233" t="str">
            <v>9002. ASIGNACIONES PRESUPUESTARIAS QUE NO RESULTAN EN PRODUCTOS</v>
          </cell>
          <cell r="H233" t="str">
            <v>3999999. SIN PRODUCTO</v>
          </cell>
          <cell r="I233" t="str">
            <v>5002166. OTRAS ATENCIONES DE SALUD BASICAS</v>
          </cell>
          <cell r="J233" t="str">
            <v>0228</v>
          </cell>
        </row>
        <row r="234">
          <cell r="F234" t="str">
            <v>1247-0229</v>
          </cell>
          <cell r="G234" t="str">
            <v>0001. PROGRAMA ARTICULADO NUTRICIONAL</v>
          </cell>
          <cell r="H234" t="str">
            <v>3033250. INSTITUCIONES EDUCATIVAS SALUDABLES PROMUEVEN EL CUIDADO INFANTIL Y LA ADECUADA ALIMENTACION</v>
          </cell>
          <cell r="I234" t="str">
            <v>5000013. INSTITUCIONES EDUCATIVAS SALUDABLES PROMUEVEN ACCIONES PARA EL CUIDADO INFANTIL Y LA ADECUADA ALIMENTACION</v>
          </cell>
          <cell r="J234" t="str">
            <v>0229</v>
          </cell>
        </row>
        <row r="235">
          <cell r="F235" t="str">
            <v>1247-0230</v>
          </cell>
          <cell r="G235" t="str">
            <v>9002. ASIGNACIONES PRESUPUESTARIAS QUE NO RESULTAN EN PRODUCTOS</v>
          </cell>
          <cell r="H235" t="str">
            <v>3999999. SIN PRODUCTO</v>
          </cell>
          <cell r="I235" t="str">
            <v>5002166. OTRAS ATENCIONES DE SALUD BASICAS</v>
          </cell>
          <cell r="J235" t="str">
            <v>0230</v>
          </cell>
        </row>
      </sheetData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5"/>
      <sheetName val="2016"/>
      <sheetName val="2016()"/>
      <sheetName val="CAS RO 2017_OPIN"/>
      <sheetName val="ANEXO 1"/>
      <sheetName val="ANEXO2"/>
      <sheetName val="ANEXO 3"/>
      <sheetName val="ANEXO 4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H51"/>
  <sheetViews>
    <sheetView topLeftCell="I15" zoomScale="83" zoomScaleNormal="83" zoomScaleSheetLayoutView="85" workbookViewId="0">
      <selection activeCell="S30" sqref="S30"/>
    </sheetView>
  </sheetViews>
  <sheetFormatPr baseColWidth="10" defaultColWidth="11.44140625" defaultRowHeight="14.1" customHeight="1" x14ac:dyDescent="0.3"/>
  <cols>
    <col min="1" max="1" width="6.44140625" style="7" customWidth="1"/>
    <col min="2" max="2" width="11.5546875" style="1" bestFit="1" customWidth="1"/>
    <col min="3" max="3" width="11.44140625" style="1" customWidth="1"/>
    <col min="4" max="4" width="13.44140625" style="1" bestFit="1" customWidth="1"/>
    <col min="5" max="5" width="12.44140625" style="1" hidden="1" customWidth="1"/>
    <col min="6" max="6" width="11.6640625" style="1" hidden="1" customWidth="1"/>
    <col min="7" max="7" width="59.5546875" style="1" hidden="1" customWidth="1"/>
    <col min="8" max="8" width="24.6640625" style="1" hidden="1" customWidth="1"/>
    <col min="9" max="9" width="12.6640625" style="5" bestFit="1" customWidth="1"/>
    <col min="10" max="10" width="17.109375" style="5" bestFit="1" customWidth="1"/>
    <col min="11" max="11" width="56.5546875" style="1" customWidth="1"/>
    <col min="12" max="12" width="16.44140625" style="7" customWidth="1"/>
    <col min="13" max="13" width="35.33203125" style="6" customWidth="1"/>
    <col min="14" max="14" width="14.5546875" style="5" bestFit="1" customWidth="1"/>
    <col min="15" max="15" width="20" style="5" bestFit="1" customWidth="1"/>
    <col min="16" max="16" width="16.5546875" style="5" customWidth="1"/>
    <col min="17" max="17" width="22.109375" style="5" customWidth="1"/>
    <col min="18" max="18" width="16.44140625" style="5" bestFit="1" customWidth="1"/>
    <col min="19" max="19" width="17.88671875" style="5" bestFit="1" customWidth="1"/>
    <col min="20" max="20" width="24.6640625" style="3" bestFit="1" customWidth="1"/>
    <col min="21" max="21" width="18.88671875" style="3" bestFit="1" customWidth="1"/>
    <col min="22" max="22" width="17.33203125" style="3" bestFit="1" customWidth="1"/>
    <col min="23" max="23" width="7.44140625" style="4" bestFit="1" customWidth="1"/>
    <col min="24" max="24" width="16.44140625" style="4" bestFit="1" customWidth="1"/>
    <col min="25" max="25" width="16.6640625" style="4" bestFit="1" customWidth="1"/>
    <col min="26" max="27" width="18.109375" style="3" bestFit="1" customWidth="1"/>
    <col min="28" max="28" width="9" style="2" bestFit="1" customWidth="1"/>
    <col min="29" max="29" width="11.44140625" style="1"/>
    <col min="30" max="30" width="48.5546875" style="1" bestFit="1" customWidth="1"/>
    <col min="31" max="31" width="28.6640625" style="1" bestFit="1" customWidth="1"/>
    <col min="32" max="32" width="26.5546875" style="1" bestFit="1" customWidth="1"/>
    <col min="33" max="16384" width="11.44140625" style="1"/>
  </cols>
  <sheetData>
    <row r="1" spans="1:34" ht="14.1" customHeight="1" x14ac:dyDescent="0.3">
      <c r="A1" s="21"/>
      <c r="B1" s="195" t="s">
        <v>21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</row>
    <row r="2" spans="1:34" ht="14.1" customHeight="1" x14ac:dyDescent="0.3">
      <c r="A2" s="195" t="s">
        <v>87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</row>
    <row r="3" spans="1:34" ht="13.5" customHeight="1" x14ac:dyDescent="0.3">
      <c r="A3" s="26"/>
      <c r="B3" s="26"/>
      <c r="C3" s="26"/>
      <c r="D3" s="26"/>
      <c r="E3" s="27"/>
      <c r="F3" s="26"/>
      <c r="G3" s="26"/>
      <c r="H3" s="26"/>
      <c r="I3" s="26"/>
      <c r="J3" s="30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34" ht="15.75" customHeight="1" x14ac:dyDescent="0.3">
      <c r="A4" s="24" t="s">
        <v>20</v>
      </c>
      <c r="B4" s="24"/>
      <c r="C4" s="25" t="s">
        <v>25</v>
      </c>
      <c r="E4" s="28"/>
      <c r="F4" s="22"/>
      <c r="G4" s="22"/>
      <c r="H4" s="22"/>
      <c r="I4" s="22"/>
      <c r="J4" s="33"/>
      <c r="K4" s="21"/>
      <c r="L4" s="31"/>
      <c r="M4" s="21"/>
      <c r="N4" s="31"/>
      <c r="O4" s="31"/>
      <c r="P4" s="31"/>
      <c r="Q4" s="31"/>
      <c r="R4" s="31"/>
      <c r="S4" s="31"/>
      <c r="T4" s="21"/>
      <c r="U4" s="21"/>
      <c r="V4" s="21"/>
      <c r="W4" s="21"/>
      <c r="X4" s="21"/>
      <c r="Y4" s="21"/>
      <c r="Z4" s="21"/>
    </row>
    <row r="5" spans="1:34" ht="15.75" customHeight="1" x14ac:dyDescent="0.3">
      <c r="A5" s="24" t="s">
        <v>19</v>
      </c>
      <c r="B5" s="24"/>
      <c r="C5" s="25" t="s">
        <v>44</v>
      </c>
      <c r="E5" s="28"/>
      <c r="F5" s="22"/>
      <c r="G5" s="22"/>
      <c r="H5" s="22"/>
      <c r="I5" s="22"/>
      <c r="J5" s="33"/>
      <c r="K5" s="21"/>
      <c r="L5" s="31"/>
      <c r="M5" s="21"/>
      <c r="N5" s="31"/>
      <c r="O5" s="31"/>
      <c r="P5" s="31"/>
      <c r="Q5" s="31"/>
      <c r="R5" s="31"/>
      <c r="S5" s="31"/>
      <c r="T5" s="21"/>
      <c r="U5" s="21"/>
      <c r="V5" s="21"/>
      <c r="W5" s="21"/>
      <c r="X5" s="21"/>
      <c r="Y5" s="21"/>
      <c r="Z5" s="21"/>
    </row>
    <row r="6" spans="1:34" ht="15.75" customHeight="1" x14ac:dyDescent="0.3">
      <c r="A6" s="24" t="s">
        <v>2</v>
      </c>
      <c r="B6" s="24"/>
      <c r="C6" s="25" t="s">
        <v>1</v>
      </c>
      <c r="E6" s="28"/>
      <c r="F6" s="22"/>
      <c r="G6" s="22"/>
      <c r="H6" s="22"/>
      <c r="I6" s="22"/>
      <c r="J6" s="33"/>
      <c r="K6" s="21"/>
      <c r="L6" s="31"/>
      <c r="M6" s="21"/>
      <c r="N6" s="31"/>
      <c r="O6" s="31"/>
      <c r="P6" s="31"/>
      <c r="Q6" s="31"/>
      <c r="R6" s="31"/>
      <c r="S6" s="31"/>
      <c r="T6" s="21"/>
      <c r="U6" s="21"/>
      <c r="V6" s="21"/>
      <c r="W6" s="21"/>
      <c r="X6" s="21"/>
      <c r="Y6" s="21"/>
      <c r="Z6" s="20" t="s">
        <v>22</v>
      </c>
      <c r="AA6" s="20">
        <v>5150</v>
      </c>
    </row>
    <row r="7" spans="1:34" ht="14.1" customHeight="1" thickBot="1" x14ac:dyDescent="0.35">
      <c r="A7" s="24"/>
      <c r="B7" s="24"/>
      <c r="C7" s="23"/>
      <c r="E7" s="28"/>
      <c r="F7" s="22"/>
      <c r="G7" s="22"/>
      <c r="H7" s="22"/>
      <c r="I7" s="22"/>
      <c r="J7" s="22"/>
      <c r="K7" s="21"/>
      <c r="L7" s="31"/>
      <c r="M7" s="21"/>
      <c r="N7" s="31"/>
      <c r="O7" s="31"/>
      <c r="P7" s="31"/>
      <c r="Q7" s="31"/>
      <c r="R7" s="31"/>
      <c r="S7" s="31"/>
      <c r="T7" s="21"/>
      <c r="U7" s="21"/>
      <c r="V7" s="21"/>
      <c r="W7" s="21"/>
      <c r="X7" s="21"/>
      <c r="Y7" s="21"/>
      <c r="Z7" s="20" t="s">
        <v>18</v>
      </c>
      <c r="AA7" s="20">
        <v>1025</v>
      </c>
    </row>
    <row r="8" spans="1:34" ht="14.1" customHeight="1" x14ac:dyDescent="0.3">
      <c r="A8" s="196" t="s">
        <v>17</v>
      </c>
      <c r="B8" s="199" t="s">
        <v>16</v>
      </c>
      <c r="C8" s="199" t="s">
        <v>15</v>
      </c>
      <c r="D8" s="201" t="s">
        <v>14</v>
      </c>
      <c r="E8" s="201" t="s">
        <v>13</v>
      </c>
      <c r="F8" s="201" t="s">
        <v>12</v>
      </c>
      <c r="G8" s="153"/>
      <c r="H8" s="187" t="s">
        <v>37</v>
      </c>
      <c r="I8" s="203" t="s">
        <v>26</v>
      </c>
      <c r="J8" s="184" t="s">
        <v>34</v>
      </c>
      <c r="K8" s="178" t="s">
        <v>28</v>
      </c>
      <c r="L8" s="178" t="s">
        <v>29</v>
      </c>
      <c r="M8" s="181" t="s">
        <v>33</v>
      </c>
      <c r="N8" s="184" t="s">
        <v>0</v>
      </c>
      <c r="O8" s="192" t="s">
        <v>11</v>
      </c>
      <c r="P8" s="193"/>
      <c r="Q8" s="193"/>
      <c r="R8" s="193"/>
      <c r="S8" s="193"/>
      <c r="T8" s="193"/>
      <c r="U8" s="194"/>
      <c r="V8" s="19" t="s">
        <v>10</v>
      </c>
      <c r="W8" s="192" t="s">
        <v>9</v>
      </c>
      <c r="X8" s="193"/>
      <c r="Y8" s="193"/>
      <c r="Z8" s="193"/>
      <c r="AA8" s="205"/>
    </row>
    <row r="9" spans="1:34" ht="39.75" customHeight="1" x14ac:dyDescent="0.3">
      <c r="A9" s="197"/>
      <c r="B9" s="200"/>
      <c r="C9" s="200"/>
      <c r="D9" s="202"/>
      <c r="E9" s="202"/>
      <c r="F9" s="202"/>
      <c r="G9" s="154"/>
      <c r="H9" s="188"/>
      <c r="I9" s="204"/>
      <c r="J9" s="185"/>
      <c r="K9" s="179"/>
      <c r="L9" s="179"/>
      <c r="M9" s="182"/>
      <c r="N9" s="185"/>
      <c r="O9" s="189" t="s">
        <v>6</v>
      </c>
      <c r="P9" s="190"/>
      <c r="Q9" s="190"/>
      <c r="R9" s="190"/>
      <c r="S9" s="190"/>
      <c r="T9" s="191"/>
      <c r="U9" s="18" t="s">
        <v>5</v>
      </c>
      <c r="V9" s="18" t="s">
        <v>8</v>
      </c>
      <c r="W9" s="206" t="s">
        <v>7</v>
      </c>
      <c r="X9" s="141"/>
      <c r="Y9" s="141"/>
      <c r="Z9" s="18" t="s">
        <v>6</v>
      </c>
      <c r="AA9" s="17" t="s">
        <v>10</v>
      </c>
    </row>
    <row r="10" spans="1:34" ht="14.1" customHeight="1" x14ac:dyDescent="0.3">
      <c r="A10" s="198"/>
      <c r="B10" s="200"/>
      <c r="C10" s="200"/>
      <c r="D10" s="202"/>
      <c r="E10" s="202"/>
      <c r="F10" s="202"/>
      <c r="G10" s="154"/>
      <c r="H10" s="188"/>
      <c r="I10" s="204"/>
      <c r="J10" s="186"/>
      <c r="K10" s="180"/>
      <c r="L10" s="180"/>
      <c r="M10" s="183"/>
      <c r="N10" s="186"/>
      <c r="O10" s="140" t="s">
        <v>104</v>
      </c>
      <c r="P10" s="140" t="s">
        <v>105</v>
      </c>
      <c r="Q10" s="140" t="s">
        <v>108</v>
      </c>
      <c r="R10" s="140" t="s">
        <v>109</v>
      </c>
      <c r="S10" s="64" t="s">
        <v>110</v>
      </c>
      <c r="T10" s="64" t="s">
        <v>117</v>
      </c>
      <c r="U10" s="64" t="s">
        <v>111</v>
      </c>
      <c r="V10" s="64" t="s">
        <v>112</v>
      </c>
      <c r="W10" s="207"/>
      <c r="X10" s="142" t="s">
        <v>109</v>
      </c>
      <c r="Y10" s="142" t="s">
        <v>110</v>
      </c>
      <c r="Z10" s="64" t="s">
        <v>111</v>
      </c>
      <c r="AA10" s="65" t="s">
        <v>112</v>
      </c>
      <c r="AB10" s="2" t="s">
        <v>77</v>
      </c>
      <c r="AD10" s="1" t="s">
        <v>219</v>
      </c>
      <c r="AE10" s="1" t="s">
        <v>102</v>
      </c>
      <c r="AF10" s="1" t="s">
        <v>103</v>
      </c>
    </row>
    <row r="11" spans="1:34" s="3" customFormat="1" ht="15.6" x14ac:dyDescent="0.3">
      <c r="A11" s="62">
        <v>1</v>
      </c>
      <c r="B11" s="129" t="s">
        <v>118</v>
      </c>
      <c r="C11" s="62" t="s">
        <v>35</v>
      </c>
      <c r="D11" s="157" t="str">
        <f>+CONCATENATE(B11,"#",C11)</f>
        <v>0043#9001</v>
      </c>
      <c r="E11" s="62"/>
      <c r="F11" s="62"/>
      <c r="G11" s="62"/>
      <c r="H11" s="62"/>
      <c r="I11" s="62" t="s">
        <v>45</v>
      </c>
      <c r="J11" s="62" t="s">
        <v>53</v>
      </c>
      <c r="K11" s="226" t="s">
        <v>222</v>
      </c>
      <c r="L11" s="158" t="s">
        <v>40</v>
      </c>
      <c r="M11" s="89" t="s">
        <v>216</v>
      </c>
      <c r="N11" s="159">
        <v>1</v>
      </c>
      <c r="O11" s="160">
        <v>2600</v>
      </c>
      <c r="P11" s="160">
        <v>64.19</v>
      </c>
      <c r="Q11" s="160">
        <v>100</v>
      </c>
      <c r="R11" s="160">
        <f>IF(AD11="LEY N° 31131",O11+P11+Q11,0)</f>
        <v>2764.19</v>
      </c>
      <c r="S11" s="160">
        <f t="shared" ref="S11" si="0">+IF(AD11="LEY N° 31131",0,O11+P11+Q11)</f>
        <v>0</v>
      </c>
      <c r="T11" s="144">
        <f>+R11+S11</f>
        <v>2764.19</v>
      </c>
      <c r="U11" s="92">
        <f>IF(T11&gt;0.45*$AA$6,0.09*0.45*$AA$6,T11*0.09)</f>
        <v>208.57500000000002</v>
      </c>
      <c r="V11" s="92">
        <v>300</v>
      </c>
      <c r="W11" s="93">
        <v>12</v>
      </c>
      <c r="X11" s="93">
        <f>+R11*W11</f>
        <v>33170.28</v>
      </c>
      <c r="Y11" s="93">
        <f>+S11*W11</f>
        <v>0</v>
      </c>
      <c r="Z11" s="92">
        <f>+U11*W11</f>
        <v>2502.9</v>
      </c>
      <c r="AA11" s="94">
        <f>+V11</f>
        <v>300</v>
      </c>
      <c r="AB11" s="155">
        <v>0</v>
      </c>
      <c r="AC11" s="1">
        <v>1</v>
      </c>
      <c r="AD11" s="1" t="s">
        <v>99</v>
      </c>
      <c r="AE11" s="138" t="s">
        <v>113</v>
      </c>
      <c r="AF11" s="139" t="s">
        <v>76</v>
      </c>
      <c r="AG11" s="1"/>
      <c r="AH11" s="1"/>
    </row>
    <row r="12" spans="1:34" s="3" customFormat="1" ht="15.6" x14ac:dyDescent="0.3">
      <c r="A12" s="62">
        <v>2</v>
      </c>
      <c r="B12" s="129" t="s">
        <v>118</v>
      </c>
      <c r="C12" s="62" t="s">
        <v>35</v>
      </c>
      <c r="D12" s="157" t="str">
        <f t="shared" ref="D12:D38" si="1">+CONCATENATE(B12,"#",C12)</f>
        <v>0043#9001</v>
      </c>
      <c r="E12" s="62"/>
      <c r="F12" s="62"/>
      <c r="G12" s="62"/>
      <c r="H12" s="62"/>
      <c r="I12" s="62" t="s">
        <v>46</v>
      </c>
      <c r="J12" s="62" t="s">
        <v>54</v>
      </c>
      <c r="K12" s="226" t="s">
        <v>223</v>
      </c>
      <c r="L12" s="158" t="s">
        <v>40</v>
      </c>
      <c r="M12" s="89" t="s">
        <v>216</v>
      </c>
      <c r="N12" s="159">
        <v>1</v>
      </c>
      <c r="O12" s="160">
        <v>2800</v>
      </c>
      <c r="P12" s="160">
        <v>64.19</v>
      </c>
      <c r="Q12" s="160">
        <v>100</v>
      </c>
      <c r="R12" s="160">
        <f t="shared" ref="R12:R37" si="2">IF(AD12="LEY N° 31131",O12+P12+Q12,0)</f>
        <v>2964.19</v>
      </c>
      <c r="S12" s="160">
        <f t="shared" ref="S12:S37" si="3">+IF(AD12="LEY N° 31131",0,O12+P12+Q12)</f>
        <v>0</v>
      </c>
      <c r="T12" s="144">
        <f t="shared" ref="T12:T37" si="4">+R12+S12</f>
        <v>2964.19</v>
      </c>
      <c r="U12" s="92">
        <f t="shared" ref="U12:U37" si="5">IF(T12&gt;0.45*$AA$6,0.09*0.45*$AA$6,T12*0.09)</f>
        <v>208.57500000000002</v>
      </c>
      <c r="V12" s="92">
        <v>300</v>
      </c>
      <c r="W12" s="93">
        <v>12</v>
      </c>
      <c r="X12" s="93">
        <f t="shared" ref="X12:X37" si="6">+R12*W12</f>
        <v>35570.28</v>
      </c>
      <c r="Y12" s="93">
        <f t="shared" ref="Y12:Y37" si="7">+S12*W12</f>
        <v>0</v>
      </c>
      <c r="Z12" s="92">
        <f t="shared" ref="Z12:Z37" si="8">+U12*W12</f>
        <v>2502.9</v>
      </c>
      <c r="AA12" s="94">
        <f t="shared" ref="AA12:AA37" si="9">+V12</f>
        <v>300</v>
      </c>
      <c r="AB12" s="155">
        <v>0</v>
      </c>
      <c r="AC12" s="1">
        <v>1</v>
      </c>
      <c r="AD12" s="1" t="s">
        <v>99</v>
      </c>
      <c r="AE12" s="138" t="s">
        <v>113</v>
      </c>
      <c r="AF12" s="139" t="s">
        <v>76</v>
      </c>
      <c r="AG12" s="1"/>
      <c r="AH12" s="1"/>
    </row>
    <row r="13" spans="1:34" s="3" customFormat="1" ht="15.6" x14ac:dyDescent="0.3">
      <c r="A13" s="62">
        <v>3</v>
      </c>
      <c r="B13" s="129" t="s">
        <v>118</v>
      </c>
      <c r="C13" s="62" t="s">
        <v>35</v>
      </c>
      <c r="D13" s="157" t="str">
        <f t="shared" si="1"/>
        <v>0043#9001</v>
      </c>
      <c r="E13" s="62"/>
      <c r="F13" s="62"/>
      <c r="G13" s="62"/>
      <c r="H13" s="62"/>
      <c r="I13" s="62" t="s">
        <v>47</v>
      </c>
      <c r="J13" s="62" t="s">
        <v>55</v>
      </c>
      <c r="K13" s="226" t="s">
        <v>224</v>
      </c>
      <c r="L13" s="158" t="s">
        <v>40</v>
      </c>
      <c r="M13" s="89" t="s">
        <v>216</v>
      </c>
      <c r="N13" s="159">
        <v>1</v>
      </c>
      <c r="O13" s="160">
        <v>2800</v>
      </c>
      <c r="P13" s="160">
        <v>64.19</v>
      </c>
      <c r="Q13" s="160">
        <v>100</v>
      </c>
      <c r="R13" s="160">
        <f t="shared" si="2"/>
        <v>2964.19</v>
      </c>
      <c r="S13" s="160">
        <f t="shared" si="3"/>
        <v>0</v>
      </c>
      <c r="T13" s="144">
        <f t="shared" si="4"/>
        <v>2964.19</v>
      </c>
      <c r="U13" s="92">
        <f t="shared" si="5"/>
        <v>208.57500000000002</v>
      </c>
      <c r="V13" s="92">
        <v>300</v>
      </c>
      <c r="W13" s="93">
        <v>12</v>
      </c>
      <c r="X13" s="93">
        <f t="shared" si="6"/>
        <v>35570.28</v>
      </c>
      <c r="Y13" s="93">
        <f t="shared" si="7"/>
        <v>0</v>
      </c>
      <c r="Z13" s="92">
        <f t="shared" si="8"/>
        <v>2502.9</v>
      </c>
      <c r="AA13" s="94">
        <f t="shared" si="9"/>
        <v>300</v>
      </c>
      <c r="AB13" s="155">
        <v>0</v>
      </c>
      <c r="AC13" s="1">
        <v>1</v>
      </c>
      <c r="AD13" s="1" t="s">
        <v>99</v>
      </c>
      <c r="AE13" s="138" t="s">
        <v>113</v>
      </c>
      <c r="AF13" s="139" t="s">
        <v>76</v>
      </c>
      <c r="AG13" s="1"/>
      <c r="AH13" s="1"/>
    </row>
    <row r="14" spans="1:34" s="3" customFormat="1" ht="15.6" x14ac:dyDescent="0.3">
      <c r="A14" s="62">
        <v>4</v>
      </c>
      <c r="B14" s="129" t="s">
        <v>118</v>
      </c>
      <c r="C14" s="62" t="s">
        <v>35</v>
      </c>
      <c r="D14" s="157" t="str">
        <f t="shared" si="1"/>
        <v>0043#9001</v>
      </c>
      <c r="E14" s="62"/>
      <c r="F14" s="62"/>
      <c r="G14" s="62"/>
      <c r="H14" s="62"/>
      <c r="I14" s="62" t="s">
        <v>95</v>
      </c>
      <c r="J14" s="62" t="s">
        <v>56</v>
      </c>
      <c r="K14" s="227" t="s">
        <v>132</v>
      </c>
      <c r="L14" s="158" t="s">
        <v>40</v>
      </c>
      <c r="M14" s="89" t="s">
        <v>216</v>
      </c>
      <c r="N14" s="159">
        <v>1</v>
      </c>
      <c r="O14" s="160">
        <v>2400</v>
      </c>
      <c r="P14" s="160">
        <v>64.19</v>
      </c>
      <c r="Q14" s="160">
        <v>100</v>
      </c>
      <c r="R14" s="160">
        <f t="shared" si="2"/>
        <v>0</v>
      </c>
      <c r="S14" s="160">
        <f t="shared" si="3"/>
        <v>2564.19</v>
      </c>
      <c r="T14" s="144">
        <f t="shared" si="4"/>
        <v>2564.19</v>
      </c>
      <c r="U14" s="92">
        <f t="shared" si="5"/>
        <v>208.57500000000002</v>
      </c>
      <c r="V14" s="92">
        <v>300</v>
      </c>
      <c r="W14" s="93">
        <v>12</v>
      </c>
      <c r="X14" s="93">
        <f t="shared" si="6"/>
        <v>0</v>
      </c>
      <c r="Y14" s="93">
        <f t="shared" si="7"/>
        <v>30770.28</v>
      </c>
      <c r="Z14" s="92">
        <f t="shared" si="8"/>
        <v>2502.9</v>
      </c>
      <c r="AA14" s="94">
        <f t="shared" si="9"/>
        <v>300</v>
      </c>
      <c r="AB14" s="155">
        <v>0</v>
      </c>
      <c r="AC14" s="1"/>
      <c r="AD14" s="1" t="s">
        <v>100</v>
      </c>
      <c r="AE14" s="138" t="s">
        <v>113</v>
      </c>
      <c r="AF14" s="139" t="s">
        <v>76</v>
      </c>
      <c r="AG14" s="1"/>
      <c r="AH14" s="1"/>
    </row>
    <row r="15" spans="1:34" s="3" customFormat="1" ht="15.6" x14ac:dyDescent="0.3">
      <c r="A15" s="62">
        <v>5</v>
      </c>
      <c r="B15" s="129" t="s">
        <v>118</v>
      </c>
      <c r="C15" s="62" t="s">
        <v>35</v>
      </c>
      <c r="D15" s="157" t="str">
        <f t="shared" si="1"/>
        <v>0043#9001</v>
      </c>
      <c r="E15" s="62"/>
      <c r="F15" s="62"/>
      <c r="G15" s="62"/>
      <c r="H15" s="62"/>
      <c r="I15" s="62" t="s">
        <v>48</v>
      </c>
      <c r="J15" s="62" t="s">
        <v>57</v>
      </c>
      <c r="K15" s="226" t="s">
        <v>38</v>
      </c>
      <c r="L15" s="158" t="s">
        <v>40</v>
      </c>
      <c r="M15" s="89" t="s">
        <v>216</v>
      </c>
      <c r="N15" s="159">
        <v>1</v>
      </c>
      <c r="O15" s="160">
        <v>3200</v>
      </c>
      <c r="P15" s="160">
        <v>64.19</v>
      </c>
      <c r="Q15" s="160">
        <v>100</v>
      </c>
      <c r="R15" s="160">
        <f t="shared" si="2"/>
        <v>3364.19</v>
      </c>
      <c r="S15" s="160">
        <f t="shared" si="3"/>
        <v>0</v>
      </c>
      <c r="T15" s="144">
        <f t="shared" si="4"/>
        <v>3364.19</v>
      </c>
      <c r="U15" s="92">
        <f t="shared" si="5"/>
        <v>208.57500000000002</v>
      </c>
      <c r="V15" s="92">
        <v>300</v>
      </c>
      <c r="W15" s="93">
        <v>12</v>
      </c>
      <c r="X15" s="93">
        <f t="shared" si="6"/>
        <v>40370.28</v>
      </c>
      <c r="Y15" s="93">
        <f t="shared" si="7"/>
        <v>0</v>
      </c>
      <c r="Z15" s="92">
        <f t="shared" si="8"/>
        <v>2502.9</v>
      </c>
      <c r="AA15" s="94">
        <f t="shared" si="9"/>
        <v>300</v>
      </c>
      <c r="AB15" s="155">
        <v>0</v>
      </c>
      <c r="AC15" s="1"/>
      <c r="AD15" s="1" t="s">
        <v>99</v>
      </c>
      <c r="AE15" s="138" t="s">
        <v>113</v>
      </c>
      <c r="AF15" s="139" t="s">
        <v>76</v>
      </c>
      <c r="AG15" s="1"/>
      <c r="AH15" s="1"/>
    </row>
    <row r="16" spans="1:34" s="3" customFormat="1" ht="15.6" x14ac:dyDescent="0.3">
      <c r="A16" s="62">
        <v>6</v>
      </c>
      <c r="B16" s="129" t="s">
        <v>118</v>
      </c>
      <c r="C16" s="62" t="s">
        <v>35</v>
      </c>
      <c r="D16" s="157" t="str">
        <f t="shared" si="1"/>
        <v>0043#9001</v>
      </c>
      <c r="E16" s="62"/>
      <c r="F16" s="62"/>
      <c r="G16" s="62"/>
      <c r="H16" s="62"/>
      <c r="I16" s="62" t="s">
        <v>79</v>
      </c>
      <c r="J16" s="62" t="s">
        <v>58</v>
      </c>
      <c r="K16" s="228" t="s">
        <v>64</v>
      </c>
      <c r="L16" s="158" t="s">
        <v>40</v>
      </c>
      <c r="M16" s="89" t="s">
        <v>216</v>
      </c>
      <c r="N16" s="159">
        <v>1</v>
      </c>
      <c r="O16" s="160">
        <v>2000</v>
      </c>
      <c r="P16" s="160">
        <v>64.19</v>
      </c>
      <c r="Q16" s="160">
        <v>100</v>
      </c>
      <c r="R16" s="160">
        <f t="shared" si="2"/>
        <v>0</v>
      </c>
      <c r="S16" s="160">
        <f t="shared" si="3"/>
        <v>2164.19</v>
      </c>
      <c r="T16" s="144">
        <f t="shared" si="4"/>
        <v>2164.19</v>
      </c>
      <c r="U16" s="92">
        <f t="shared" si="5"/>
        <v>194.77709999999999</v>
      </c>
      <c r="V16" s="92">
        <v>300</v>
      </c>
      <c r="W16" s="93">
        <v>12</v>
      </c>
      <c r="X16" s="93">
        <f t="shared" si="6"/>
        <v>0</v>
      </c>
      <c r="Y16" s="93">
        <f t="shared" si="7"/>
        <v>25970.28</v>
      </c>
      <c r="Z16" s="92">
        <f t="shared" si="8"/>
        <v>2337.3251999999998</v>
      </c>
      <c r="AA16" s="94">
        <f t="shared" si="9"/>
        <v>300</v>
      </c>
      <c r="AB16" s="155">
        <v>0</v>
      </c>
      <c r="AC16" s="1"/>
      <c r="AD16" s="1" t="s">
        <v>100</v>
      </c>
      <c r="AE16" s="138" t="s">
        <v>113</v>
      </c>
      <c r="AF16" s="139" t="s">
        <v>76</v>
      </c>
      <c r="AG16" s="1"/>
      <c r="AH16" s="1"/>
    </row>
    <row r="17" spans="1:34" s="3" customFormat="1" ht="15.6" x14ac:dyDescent="0.3">
      <c r="A17" s="62">
        <v>7</v>
      </c>
      <c r="B17" s="129" t="s">
        <v>118</v>
      </c>
      <c r="C17" s="62" t="s">
        <v>35</v>
      </c>
      <c r="D17" s="157" t="str">
        <f t="shared" si="1"/>
        <v>0043#9001</v>
      </c>
      <c r="E17" s="62"/>
      <c r="F17" s="62"/>
      <c r="G17" s="62"/>
      <c r="H17" s="62"/>
      <c r="I17" s="62" t="s">
        <v>49</v>
      </c>
      <c r="J17" s="62" t="s">
        <v>59</v>
      </c>
      <c r="K17" s="226" t="s">
        <v>225</v>
      </c>
      <c r="L17" s="158" t="s">
        <v>40</v>
      </c>
      <c r="M17" s="89" t="s">
        <v>216</v>
      </c>
      <c r="N17" s="159">
        <v>1</v>
      </c>
      <c r="O17" s="160">
        <v>2800</v>
      </c>
      <c r="P17" s="160">
        <v>64.19</v>
      </c>
      <c r="Q17" s="160">
        <v>100</v>
      </c>
      <c r="R17" s="160">
        <f t="shared" si="2"/>
        <v>2964.19</v>
      </c>
      <c r="S17" s="160">
        <f t="shared" si="3"/>
        <v>0</v>
      </c>
      <c r="T17" s="144">
        <f t="shared" si="4"/>
        <v>2964.19</v>
      </c>
      <c r="U17" s="92">
        <f t="shared" si="5"/>
        <v>208.57500000000002</v>
      </c>
      <c r="V17" s="92">
        <v>300</v>
      </c>
      <c r="W17" s="93">
        <v>12</v>
      </c>
      <c r="X17" s="93">
        <f t="shared" si="6"/>
        <v>35570.28</v>
      </c>
      <c r="Y17" s="93">
        <f t="shared" si="7"/>
        <v>0</v>
      </c>
      <c r="Z17" s="92">
        <f t="shared" si="8"/>
        <v>2502.9</v>
      </c>
      <c r="AA17" s="94">
        <f t="shared" si="9"/>
        <v>300</v>
      </c>
      <c r="AB17" s="155">
        <v>0</v>
      </c>
      <c r="AC17" s="1"/>
      <c r="AD17" s="1" t="s">
        <v>99</v>
      </c>
      <c r="AE17" s="138" t="s">
        <v>113</v>
      </c>
      <c r="AF17" s="139" t="s">
        <v>76</v>
      </c>
      <c r="AG17" s="1"/>
      <c r="AH17" s="1"/>
    </row>
    <row r="18" spans="1:34" s="3" customFormat="1" ht="15.6" x14ac:dyDescent="0.3">
      <c r="A18" s="62">
        <v>8</v>
      </c>
      <c r="B18" s="129" t="s">
        <v>118</v>
      </c>
      <c r="C18" s="62" t="s">
        <v>35</v>
      </c>
      <c r="D18" s="157" t="str">
        <f t="shared" si="1"/>
        <v>0043#9001</v>
      </c>
      <c r="E18" s="62"/>
      <c r="F18" s="62"/>
      <c r="G18" s="62"/>
      <c r="H18" s="62"/>
      <c r="I18" s="62" t="s">
        <v>50</v>
      </c>
      <c r="J18" s="62" t="s">
        <v>60</v>
      </c>
      <c r="K18" s="226" t="s">
        <v>226</v>
      </c>
      <c r="L18" s="158" t="s">
        <v>39</v>
      </c>
      <c r="M18" s="89" t="s">
        <v>216</v>
      </c>
      <c r="N18" s="159">
        <v>1</v>
      </c>
      <c r="O18" s="160">
        <v>2200</v>
      </c>
      <c r="P18" s="160">
        <v>64.19</v>
      </c>
      <c r="Q18" s="160">
        <v>100</v>
      </c>
      <c r="R18" s="160">
        <f t="shared" si="2"/>
        <v>2364.19</v>
      </c>
      <c r="S18" s="160">
        <f t="shared" si="3"/>
        <v>0</v>
      </c>
      <c r="T18" s="144">
        <f t="shared" si="4"/>
        <v>2364.19</v>
      </c>
      <c r="U18" s="92">
        <f t="shared" si="5"/>
        <v>208.57500000000002</v>
      </c>
      <c r="V18" s="92">
        <v>300</v>
      </c>
      <c r="W18" s="93">
        <v>12</v>
      </c>
      <c r="X18" s="93">
        <f t="shared" si="6"/>
        <v>28370.28</v>
      </c>
      <c r="Y18" s="93">
        <f t="shared" si="7"/>
        <v>0</v>
      </c>
      <c r="Z18" s="92">
        <f t="shared" si="8"/>
        <v>2502.9</v>
      </c>
      <c r="AA18" s="94">
        <f t="shared" si="9"/>
        <v>300</v>
      </c>
      <c r="AB18" s="155">
        <v>0</v>
      </c>
      <c r="AC18" s="1"/>
      <c r="AD18" s="1" t="s">
        <v>99</v>
      </c>
      <c r="AE18" s="138" t="s">
        <v>113</v>
      </c>
      <c r="AF18" s="139" t="s">
        <v>76</v>
      </c>
      <c r="AG18" s="1"/>
      <c r="AH18" s="1"/>
    </row>
    <row r="19" spans="1:34" s="3" customFormat="1" ht="15.6" x14ac:dyDescent="0.3">
      <c r="A19" s="62">
        <v>9</v>
      </c>
      <c r="B19" s="129" t="s">
        <v>118</v>
      </c>
      <c r="C19" s="62" t="s">
        <v>35</v>
      </c>
      <c r="D19" s="157" t="str">
        <f t="shared" si="1"/>
        <v>0043#9001</v>
      </c>
      <c r="E19" s="62"/>
      <c r="F19" s="62"/>
      <c r="G19" s="62"/>
      <c r="H19" s="62"/>
      <c r="I19" s="62" t="s">
        <v>51</v>
      </c>
      <c r="J19" s="62" t="s">
        <v>61</v>
      </c>
      <c r="K19" s="226" t="s">
        <v>65</v>
      </c>
      <c r="L19" s="158" t="s">
        <v>40</v>
      </c>
      <c r="M19" s="89" t="s">
        <v>216</v>
      </c>
      <c r="N19" s="159">
        <v>1</v>
      </c>
      <c r="O19" s="160">
        <v>2600</v>
      </c>
      <c r="P19" s="160">
        <v>64.19</v>
      </c>
      <c r="Q19" s="160">
        <v>100</v>
      </c>
      <c r="R19" s="160">
        <f t="shared" si="2"/>
        <v>2764.19</v>
      </c>
      <c r="S19" s="160">
        <f t="shared" si="3"/>
        <v>0</v>
      </c>
      <c r="T19" s="144">
        <f t="shared" si="4"/>
        <v>2764.19</v>
      </c>
      <c r="U19" s="92">
        <f t="shared" si="5"/>
        <v>208.57500000000002</v>
      </c>
      <c r="V19" s="92">
        <v>300</v>
      </c>
      <c r="W19" s="93">
        <v>12</v>
      </c>
      <c r="X19" s="93">
        <f t="shared" si="6"/>
        <v>33170.28</v>
      </c>
      <c r="Y19" s="93">
        <f t="shared" si="7"/>
        <v>0</v>
      </c>
      <c r="Z19" s="92">
        <f t="shared" si="8"/>
        <v>2502.9</v>
      </c>
      <c r="AA19" s="94">
        <f t="shared" si="9"/>
        <v>300</v>
      </c>
      <c r="AB19" s="155">
        <v>0</v>
      </c>
      <c r="AC19" s="1"/>
      <c r="AD19" s="1" t="s">
        <v>99</v>
      </c>
      <c r="AE19" s="138" t="s">
        <v>113</v>
      </c>
      <c r="AF19" s="139" t="s">
        <v>76</v>
      </c>
      <c r="AG19" s="1"/>
      <c r="AH19" s="1"/>
    </row>
    <row r="20" spans="1:34" s="3" customFormat="1" ht="15.6" x14ac:dyDescent="0.3">
      <c r="A20" s="62">
        <v>10</v>
      </c>
      <c r="B20" s="129" t="s">
        <v>118</v>
      </c>
      <c r="C20" s="62" t="s">
        <v>35</v>
      </c>
      <c r="D20" s="157" t="str">
        <f t="shared" si="1"/>
        <v>0043#9001</v>
      </c>
      <c r="E20" s="62"/>
      <c r="F20" s="62"/>
      <c r="G20" s="62"/>
      <c r="H20" s="62"/>
      <c r="I20" s="62" t="s">
        <v>199</v>
      </c>
      <c r="J20" s="62" t="s">
        <v>207</v>
      </c>
      <c r="K20" s="158" t="s">
        <v>227</v>
      </c>
      <c r="L20" s="158" t="s">
        <v>39</v>
      </c>
      <c r="M20" s="89" t="s">
        <v>216</v>
      </c>
      <c r="N20" s="159">
        <v>1</v>
      </c>
      <c r="O20" s="160">
        <v>1500</v>
      </c>
      <c r="P20" s="160">
        <v>64.19</v>
      </c>
      <c r="Q20" s="160">
        <v>100</v>
      </c>
      <c r="R20" s="160">
        <f t="shared" si="2"/>
        <v>0</v>
      </c>
      <c r="S20" s="160">
        <f t="shared" si="3"/>
        <v>1664.19</v>
      </c>
      <c r="T20" s="144">
        <f t="shared" si="4"/>
        <v>1664.19</v>
      </c>
      <c r="U20" s="92">
        <f t="shared" si="5"/>
        <v>149.77709999999999</v>
      </c>
      <c r="V20" s="92">
        <v>300</v>
      </c>
      <c r="W20" s="93">
        <v>12</v>
      </c>
      <c r="X20" s="93">
        <f t="shared" si="6"/>
        <v>0</v>
      </c>
      <c r="Y20" s="93">
        <f t="shared" si="7"/>
        <v>19970.28</v>
      </c>
      <c r="Z20" s="92">
        <f t="shared" si="8"/>
        <v>1797.3251999999998</v>
      </c>
      <c r="AA20" s="94">
        <f t="shared" si="9"/>
        <v>300</v>
      </c>
      <c r="AB20" s="155">
        <v>0</v>
      </c>
      <c r="AC20" s="1"/>
      <c r="AD20" s="1" t="s">
        <v>100</v>
      </c>
      <c r="AE20" s="138" t="s">
        <v>113</v>
      </c>
      <c r="AF20" s="139" t="s">
        <v>76</v>
      </c>
      <c r="AG20" s="1"/>
      <c r="AH20" s="1"/>
    </row>
    <row r="21" spans="1:34" s="3" customFormat="1" ht="31.2" x14ac:dyDescent="0.3">
      <c r="A21" s="62">
        <v>11</v>
      </c>
      <c r="B21" s="129" t="s">
        <v>118</v>
      </c>
      <c r="C21" s="62" t="s">
        <v>35</v>
      </c>
      <c r="D21" s="157" t="str">
        <f t="shared" si="1"/>
        <v>0043#9001</v>
      </c>
      <c r="E21" s="62"/>
      <c r="F21" s="62"/>
      <c r="G21" s="62"/>
      <c r="H21" s="62"/>
      <c r="I21" s="62" t="s">
        <v>200</v>
      </c>
      <c r="J21" s="62" t="s">
        <v>62</v>
      </c>
      <c r="K21" s="158" t="s">
        <v>66</v>
      </c>
      <c r="L21" s="158" t="s">
        <v>40</v>
      </c>
      <c r="M21" s="89" t="s">
        <v>216</v>
      </c>
      <c r="N21" s="159">
        <v>1</v>
      </c>
      <c r="O21" s="160">
        <v>2600</v>
      </c>
      <c r="P21" s="160">
        <v>64.19</v>
      </c>
      <c r="Q21" s="160">
        <v>100</v>
      </c>
      <c r="R21" s="160">
        <f t="shared" si="2"/>
        <v>0</v>
      </c>
      <c r="S21" s="160">
        <f t="shared" si="3"/>
        <v>2764.19</v>
      </c>
      <c r="T21" s="144">
        <f t="shared" si="4"/>
        <v>2764.19</v>
      </c>
      <c r="U21" s="92">
        <f t="shared" si="5"/>
        <v>208.57500000000002</v>
      </c>
      <c r="V21" s="92">
        <v>300</v>
      </c>
      <c r="W21" s="93">
        <v>12</v>
      </c>
      <c r="X21" s="93">
        <f t="shared" si="6"/>
        <v>0</v>
      </c>
      <c r="Y21" s="93">
        <f t="shared" si="7"/>
        <v>33170.28</v>
      </c>
      <c r="Z21" s="92">
        <f t="shared" si="8"/>
        <v>2502.9</v>
      </c>
      <c r="AA21" s="94">
        <f t="shared" si="9"/>
        <v>300</v>
      </c>
      <c r="AB21" s="155">
        <v>0</v>
      </c>
      <c r="AC21" s="1"/>
      <c r="AD21" s="1" t="s">
        <v>220</v>
      </c>
      <c r="AE21" s="138" t="s">
        <v>113</v>
      </c>
      <c r="AF21" s="139" t="s">
        <v>76</v>
      </c>
      <c r="AG21" s="1"/>
      <c r="AH21" s="1"/>
    </row>
    <row r="22" spans="1:34" s="3" customFormat="1" ht="15.6" x14ac:dyDescent="0.3">
      <c r="A22" s="62">
        <v>12</v>
      </c>
      <c r="B22" s="129" t="s">
        <v>118</v>
      </c>
      <c r="C22" s="62" t="s">
        <v>35</v>
      </c>
      <c r="D22" s="157" t="str">
        <f t="shared" si="1"/>
        <v>0043#9001</v>
      </c>
      <c r="E22" s="62"/>
      <c r="F22" s="62"/>
      <c r="G22" s="62"/>
      <c r="H22" s="62"/>
      <c r="I22" s="62" t="s">
        <v>52</v>
      </c>
      <c r="J22" s="62" t="s">
        <v>63</v>
      </c>
      <c r="K22" s="226" t="s">
        <v>67</v>
      </c>
      <c r="L22" s="158" t="s">
        <v>39</v>
      </c>
      <c r="M22" s="89" t="s">
        <v>216</v>
      </c>
      <c r="N22" s="159">
        <v>1</v>
      </c>
      <c r="O22" s="160">
        <v>1500</v>
      </c>
      <c r="P22" s="160">
        <v>64.19</v>
      </c>
      <c r="Q22" s="160">
        <v>100</v>
      </c>
      <c r="R22" s="160">
        <f t="shared" si="2"/>
        <v>1664.19</v>
      </c>
      <c r="S22" s="160">
        <f t="shared" si="3"/>
        <v>0</v>
      </c>
      <c r="T22" s="144">
        <f t="shared" si="4"/>
        <v>1664.19</v>
      </c>
      <c r="U22" s="92">
        <f t="shared" si="5"/>
        <v>149.77709999999999</v>
      </c>
      <c r="V22" s="92">
        <v>300</v>
      </c>
      <c r="W22" s="93">
        <v>12</v>
      </c>
      <c r="X22" s="93">
        <f t="shared" si="6"/>
        <v>19970.28</v>
      </c>
      <c r="Y22" s="93">
        <f t="shared" si="7"/>
        <v>0</v>
      </c>
      <c r="Z22" s="92">
        <f t="shared" si="8"/>
        <v>1797.3251999999998</v>
      </c>
      <c r="AA22" s="94">
        <f t="shared" si="9"/>
        <v>300</v>
      </c>
      <c r="AB22" s="155">
        <v>0</v>
      </c>
      <c r="AC22" s="1"/>
      <c r="AD22" s="1" t="s">
        <v>99</v>
      </c>
      <c r="AE22" s="138" t="s">
        <v>113</v>
      </c>
      <c r="AF22" s="139" t="s">
        <v>76</v>
      </c>
      <c r="AG22" s="1"/>
      <c r="AH22" s="1"/>
    </row>
    <row r="23" spans="1:34" s="3" customFormat="1" ht="15.6" x14ac:dyDescent="0.3">
      <c r="A23" s="62">
        <v>13</v>
      </c>
      <c r="B23" s="129" t="s">
        <v>118</v>
      </c>
      <c r="C23" s="62" t="s">
        <v>35</v>
      </c>
      <c r="D23" s="157" t="str">
        <f t="shared" si="1"/>
        <v>0043#9001</v>
      </c>
      <c r="E23" s="62"/>
      <c r="F23" s="62"/>
      <c r="G23" s="62"/>
      <c r="H23" s="62"/>
      <c r="I23" s="62" t="s">
        <v>93</v>
      </c>
      <c r="J23" s="62" t="s">
        <v>71</v>
      </c>
      <c r="K23" s="158" t="s">
        <v>97</v>
      </c>
      <c r="L23" s="158" t="s">
        <v>40</v>
      </c>
      <c r="M23" s="89" t="s">
        <v>216</v>
      </c>
      <c r="N23" s="159">
        <v>1</v>
      </c>
      <c r="O23" s="160">
        <v>2000</v>
      </c>
      <c r="P23" s="160">
        <v>64.19</v>
      </c>
      <c r="Q23" s="160">
        <v>100</v>
      </c>
      <c r="R23" s="160">
        <f t="shared" si="2"/>
        <v>0</v>
      </c>
      <c r="S23" s="160">
        <f t="shared" si="3"/>
        <v>2164.19</v>
      </c>
      <c r="T23" s="144">
        <f t="shared" si="4"/>
        <v>2164.19</v>
      </c>
      <c r="U23" s="92">
        <f t="shared" si="5"/>
        <v>194.77709999999999</v>
      </c>
      <c r="V23" s="92">
        <v>300</v>
      </c>
      <c r="W23" s="93">
        <v>12</v>
      </c>
      <c r="X23" s="93">
        <f t="shared" si="6"/>
        <v>0</v>
      </c>
      <c r="Y23" s="93">
        <f t="shared" si="7"/>
        <v>25970.28</v>
      </c>
      <c r="Z23" s="92">
        <f t="shared" si="8"/>
        <v>2337.3251999999998</v>
      </c>
      <c r="AA23" s="94">
        <f t="shared" si="9"/>
        <v>300</v>
      </c>
      <c r="AB23" s="155">
        <v>0</v>
      </c>
      <c r="AC23" s="1"/>
      <c r="AD23" s="1" t="s">
        <v>101</v>
      </c>
      <c r="AE23" s="138" t="s">
        <v>106</v>
      </c>
      <c r="AF23" s="139" t="s">
        <v>76</v>
      </c>
      <c r="AG23" s="1"/>
      <c r="AH23" s="1"/>
    </row>
    <row r="24" spans="1:34" s="3" customFormat="1" ht="15.6" x14ac:dyDescent="0.3">
      <c r="A24" s="62">
        <v>14</v>
      </c>
      <c r="B24" s="129" t="s">
        <v>118</v>
      </c>
      <c r="C24" s="62" t="s">
        <v>35</v>
      </c>
      <c r="D24" s="157" t="str">
        <f t="shared" si="1"/>
        <v>0043#9001</v>
      </c>
      <c r="E24" s="62"/>
      <c r="F24" s="62"/>
      <c r="G24" s="62"/>
      <c r="H24" s="62"/>
      <c r="I24" s="62" t="s">
        <v>201</v>
      </c>
      <c r="J24" s="62" t="s">
        <v>208</v>
      </c>
      <c r="K24" s="158" t="s">
        <v>213</v>
      </c>
      <c r="L24" s="158" t="s">
        <v>39</v>
      </c>
      <c r="M24" s="89" t="s">
        <v>216</v>
      </c>
      <c r="N24" s="159">
        <v>1</v>
      </c>
      <c r="O24" s="160">
        <v>1500</v>
      </c>
      <c r="P24" s="160">
        <v>64.19</v>
      </c>
      <c r="Q24" s="160">
        <v>100</v>
      </c>
      <c r="R24" s="160">
        <f t="shared" si="2"/>
        <v>0</v>
      </c>
      <c r="S24" s="160">
        <f t="shared" si="3"/>
        <v>1664.19</v>
      </c>
      <c r="T24" s="144">
        <f t="shared" si="4"/>
        <v>1664.19</v>
      </c>
      <c r="U24" s="92">
        <f t="shared" si="5"/>
        <v>149.77709999999999</v>
      </c>
      <c r="V24" s="92">
        <v>300</v>
      </c>
      <c r="W24" s="93">
        <v>12</v>
      </c>
      <c r="X24" s="93">
        <f t="shared" si="6"/>
        <v>0</v>
      </c>
      <c r="Y24" s="93">
        <f t="shared" si="7"/>
        <v>19970.28</v>
      </c>
      <c r="Z24" s="92">
        <f t="shared" si="8"/>
        <v>1797.3251999999998</v>
      </c>
      <c r="AA24" s="94">
        <f t="shared" si="9"/>
        <v>300</v>
      </c>
      <c r="AB24" s="155">
        <v>0</v>
      </c>
      <c r="AC24" s="1"/>
      <c r="AD24" s="1" t="s">
        <v>101</v>
      </c>
      <c r="AE24" s="138" t="s">
        <v>106</v>
      </c>
      <c r="AF24" s="139" t="s">
        <v>76</v>
      </c>
      <c r="AG24" s="1"/>
      <c r="AH24" s="1"/>
    </row>
    <row r="25" spans="1:34" s="3" customFormat="1" ht="15.6" x14ac:dyDescent="0.3">
      <c r="A25" s="62">
        <v>15</v>
      </c>
      <c r="B25" s="129" t="s">
        <v>118</v>
      </c>
      <c r="C25" s="62" t="s">
        <v>35</v>
      </c>
      <c r="D25" s="157" t="str">
        <f t="shared" si="1"/>
        <v>0043#9001</v>
      </c>
      <c r="E25" s="62"/>
      <c r="F25" s="62"/>
      <c r="G25" s="62"/>
      <c r="H25" s="62"/>
      <c r="I25" s="62" t="s">
        <v>128</v>
      </c>
      <c r="J25" s="62" t="s">
        <v>73</v>
      </c>
      <c r="K25" s="158" t="s">
        <v>75</v>
      </c>
      <c r="L25" s="158" t="s">
        <v>40</v>
      </c>
      <c r="M25" s="89" t="s">
        <v>216</v>
      </c>
      <c r="N25" s="159">
        <v>1</v>
      </c>
      <c r="O25" s="160">
        <v>2750</v>
      </c>
      <c r="P25" s="160">
        <v>64.19</v>
      </c>
      <c r="Q25" s="160">
        <v>100</v>
      </c>
      <c r="R25" s="160">
        <f t="shared" si="2"/>
        <v>0</v>
      </c>
      <c r="S25" s="160">
        <f t="shared" si="3"/>
        <v>2914.19</v>
      </c>
      <c r="T25" s="144">
        <f t="shared" si="4"/>
        <v>2914.19</v>
      </c>
      <c r="U25" s="92">
        <f t="shared" si="5"/>
        <v>208.57500000000002</v>
      </c>
      <c r="V25" s="92">
        <v>300</v>
      </c>
      <c r="W25" s="93">
        <v>12</v>
      </c>
      <c r="X25" s="93">
        <f t="shared" si="6"/>
        <v>0</v>
      </c>
      <c r="Y25" s="93">
        <f t="shared" si="7"/>
        <v>34970.28</v>
      </c>
      <c r="Z25" s="92">
        <f t="shared" si="8"/>
        <v>2502.9</v>
      </c>
      <c r="AA25" s="94">
        <f t="shared" si="9"/>
        <v>300</v>
      </c>
      <c r="AB25" s="155">
        <v>0</v>
      </c>
      <c r="AC25" s="1"/>
      <c r="AD25" s="1" t="s">
        <v>100</v>
      </c>
      <c r="AE25" s="138" t="s">
        <v>114</v>
      </c>
      <c r="AF25" s="139" t="s">
        <v>76</v>
      </c>
      <c r="AG25" s="1"/>
      <c r="AH25" s="1"/>
    </row>
    <row r="26" spans="1:34" s="3" customFormat="1" ht="15.6" x14ac:dyDescent="0.3">
      <c r="A26" s="62">
        <v>16</v>
      </c>
      <c r="B26" s="129" t="s">
        <v>118</v>
      </c>
      <c r="C26" s="62" t="s">
        <v>35</v>
      </c>
      <c r="D26" s="157" t="str">
        <f t="shared" si="1"/>
        <v>0043#9001</v>
      </c>
      <c r="E26" s="62"/>
      <c r="F26" s="62"/>
      <c r="G26" s="62"/>
      <c r="H26" s="62"/>
      <c r="I26" s="62" t="s">
        <v>202</v>
      </c>
      <c r="J26" s="62" t="s">
        <v>209</v>
      </c>
      <c r="K26" s="158" t="s">
        <v>213</v>
      </c>
      <c r="L26" s="158" t="s">
        <v>39</v>
      </c>
      <c r="M26" s="89" t="s">
        <v>216</v>
      </c>
      <c r="N26" s="159">
        <v>1</v>
      </c>
      <c r="O26" s="160">
        <v>1500</v>
      </c>
      <c r="P26" s="160">
        <v>64.19</v>
      </c>
      <c r="Q26" s="160">
        <v>100</v>
      </c>
      <c r="R26" s="160">
        <f t="shared" si="2"/>
        <v>0</v>
      </c>
      <c r="S26" s="160">
        <f t="shared" si="3"/>
        <v>1664.19</v>
      </c>
      <c r="T26" s="144">
        <f t="shared" si="4"/>
        <v>1664.19</v>
      </c>
      <c r="U26" s="92">
        <f t="shared" si="5"/>
        <v>149.77709999999999</v>
      </c>
      <c r="V26" s="92">
        <v>300</v>
      </c>
      <c r="W26" s="93">
        <v>12</v>
      </c>
      <c r="X26" s="93">
        <f t="shared" si="6"/>
        <v>0</v>
      </c>
      <c r="Y26" s="93">
        <f t="shared" si="7"/>
        <v>19970.28</v>
      </c>
      <c r="Z26" s="92">
        <f t="shared" si="8"/>
        <v>1797.3251999999998</v>
      </c>
      <c r="AA26" s="94">
        <f t="shared" si="9"/>
        <v>300</v>
      </c>
      <c r="AB26" s="155">
        <v>0</v>
      </c>
      <c r="AC26" s="1"/>
      <c r="AD26" s="1" t="s">
        <v>101</v>
      </c>
      <c r="AE26" s="138" t="s">
        <v>221</v>
      </c>
      <c r="AF26" s="139" t="s">
        <v>76</v>
      </c>
      <c r="AG26" s="1"/>
      <c r="AH26" s="1"/>
    </row>
    <row r="27" spans="1:34" s="3" customFormat="1" ht="15.6" x14ac:dyDescent="0.3">
      <c r="A27" s="62">
        <v>17</v>
      </c>
      <c r="B27" s="129" t="s">
        <v>118</v>
      </c>
      <c r="C27" s="62" t="s">
        <v>35</v>
      </c>
      <c r="D27" s="157" t="str">
        <f t="shared" si="1"/>
        <v>0043#9001</v>
      </c>
      <c r="E27" s="62"/>
      <c r="F27" s="62"/>
      <c r="G27" s="62"/>
      <c r="H27" s="62"/>
      <c r="I27" s="62" t="s">
        <v>203</v>
      </c>
      <c r="J27" s="62" t="s">
        <v>210</v>
      </c>
      <c r="K27" s="158" t="s">
        <v>213</v>
      </c>
      <c r="L27" s="158" t="s">
        <v>39</v>
      </c>
      <c r="M27" s="89" t="s">
        <v>216</v>
      </c>
      <c r="N27" s="159">
        <v>1</v>
      </c>
      <c r="O27" s="160">
        <v>1500</v>
      </c>
      <c r="P27" s="160">
        <v>64.19</v>
      </c>
      <c r="Q27" s="160">
        <v>100</v>
      </c>
      <c r="R27" s="160">
        <f t="shared" si="2"/>
        <v>0</v>
      </c>
      <c r="S27" s="160">
        <f t="shared" si="3"/>
        <v>1664.19</v>
      </c>
      <c r="T27" s="144">
        <f t="shared" si="4"/>
        <v>1664.19</v>
      </c>
      <c r="U27" s="92">
        <f t="shared" si="5"/>
        <v>149.77709999999999</v>
      </c>
      <c r="V27" s="92">
        <v>300</v>
      </c>
      <c r="W27" s="93">
        <v>12</v>
      </c>
      <c r="X27" s="93">
        <f t="shared" si="6"/>
        <v>0</v>
      </c>
      <c r="Y27" s="93">
        <f t="shared" si="7"/>
        <v>19970.28</v>
      </c>
      <c r="Z27" s="92">
        <f t="shared" si="8"/>
        <v>1797.3251999999998</v>
      </c>
      <c r="AA27" s="94">
        <f t="shared" si="9"/>
        <v>300</v>
      </c>
      <c r="AB27" s="155">
        <v>0</v>
      </c>
      <c r="AC27" s="1"/>
      <c r="AD27" s="1" t="s">
        <v>100</v>
      </c>
      <c r="AE27" s="138" t="s">
        <v>115</v>
      </c>
      <c r="AF27" s="139" t="s">
        <v>76</v>
      </c>
      <c r="AG27" s="1"/>
      <c r="AH27" s="1"/>
    </row>
    <row r="28" spans="1:34" s="3" customFormat="1" ht="15.6" x14ac:dyDescent="0.3">
      <c r="A28" s="62">
        <v>18</v>
      </c>
      <c r="B28" s="129" t="s">
        <v>118</v>
      </c>
      <c r="C28" s="62" t="s">
        <v>35</v>
      </c>
      <c r="D28" s="157" t="str">
        <f t="shared" si="1"/>
        <v>0043#9001</v>
      </c>
      <c r="E28" s="62"/>
      <c r="F28" s="62"/>
      <c r="G28" s="62"/>
      <c r="H28" s="62"/>
      <c r="I28" s="62" t="s">
        <v>80</v>
      </c>
      <c r="J28" s="62" t="s">
        <v>78</v>
      </c>
      <c r="K28" s="158" t="s">
        <v>74</v>
      </c>
      <c r="L28" s="158" t="s">
        <v>39</v>
      </c>
      <c r="M28" s="89" t="s">
        <v>216</v>
      </c>
      <c r="N28" s="159">
        <v>1</v>
      </c>
      <c r="O28" s="160">
        <v>1800</v>
      </c>
      <c r="P28" s="160">
        <v>64.19</v>
      </c>
      <c r="Q28" s="160">
        <v>100</v>
      </c>
      <c r="R28" s="160">
        <f t="shared" si="2"/>
        <v>0</v>
      </c>
      <c r="S28" s="160">
        <f t="shared" si="3"/>
        <v>1964.19</v>
      </c>
      <c r="T28" s="144">
        <f t="shared" si="4"/>
        <v>1964.19</v>
      </c>
      <c r="U28" s="92">
        <f t="shared" si="5"/>
        <v>176.77709999999999</v>
      </c>
      <c r="V28" s="92">
        <v>300</v>
      </c>
      <c r="W28" s="93">
        <v>12</v>
      </c>
      <c r="X28" s="93">
        <f t="shared" si="6"/>
        <v>0</v>
      </c>
      <c r="Y28" s="93">
        <f t="shared" si="7"/>
        <v>23570.28</v>
      </c>
      <c r="Z28" s="92">
        <f t="shared" si="8"/>
        <v>2121.3251999999998</v>
      </c>
      <c r="AA28" s="94">
        <f t="shared" si="9"/>
        <v>300</v>
      </c>
      <c r="AB28" s="155">
        <v>0</v>
      </c>
      <c r="AC28" s="1"/>
      <c r="AD28" s="1" t="s">
        <v>100</v>
      </c>
      <c r="AE28" s="138" t="s">
        <v>115</v>
      </c>
      <c r="AF28" s="139" t="s">
        <v>76</v>
      </c>
      <c r="AG28" s="1"/>
      <c r="AH28" s="1"/>
    </row>
    <row r="29" spans="1:34" s="3" customFormat="1" ht="15.6" x14ac:dyDescent="0.3">
      <c r="A29" s="62">
        <v>19</v>
      </c>
      <c r="B29" s="129" t="s">
        <v>118</v>
      </c>
      <c r="C29" s="62" t="s">
        <v>35</v>
      </c>
      <c r="D29" s="157" t="str">
        <f t="shared" si="1"/>
        <v>0043#9001</v>
      </c>
      <c r="E29" s="62"/>
      <c r="F29" s="62"/>
      <c r="G29" s="62"/>
      <c r="H29" s="62"/>
      <c r="I29" s="62" t="s">
        <v>204</v>
      </c>
      <c r="J29" s="62" t="s">
        <v>211</v>
      </c>
      <c r="K29" s="158" t="s">
        <v>214</v>
      </c>
      <c r="L29" s="158" t="s">
        <v>39</v>
      </c>
      <c r="M29" s="89" t="s">
        <v>216</v>
      </c>
      <c r="N29" s="159">
        <v>1</v>
      </c>
      <c r="O29" s="160">
        <v>1800</v>
      </c>
      <c r="P29" s="160">
        <v>64.19</v>
      </c>
      <c r="Q29" s="160">
        <v>100</v>
      </c>
      <c r="R29" s="160">
        <f t="shared" si="2"/>
        <v>0</v>
      </c>
      <c r="S29" s="160">
        <f t="shared" si="3"/>
        <v>1964.19</v>
      </c>
      <c r="T29" s="144">
        <f t="shared" si="4"/>
        <v>1964.19</v>
      </c>
      <c r="U29" s="92">
        <f t="shared" si="5"/>
        <v>176.77709999999999</v>
      </c>
      <c r="V29" s="92">
        <v>300</v>
      </c>
      <c r="W29" s="93">
        <v>12</v>
      </c>
      <c r="X29" s="93">
        <f t="shared" si="6"/>
        <v>0</v>
      </c>
      <c r="Y29" s="93">
        <f t="shared" si="7"/>
        <v>23570.28</v>
      </c>
      <c r="Z29" s="92">
        <f t="shared" si="8"/>
        <v>2121.3251999999998</v>
      </c>
      <c r="AA29" s="94">
        <f t="shared" si="9"/>
        <v>300</v>
      </c>
      <c r="AB29" s="155">
        <v>0</v>
      </c>
      <c r="AC29" s="1"/>
      <c r="AD29" s="1" t="s">
        <v>101</v>
      </c>
      <c r="AE29" s="138" t="s">
        <v>115</v>
      </c>
      <c r="AF29" s="139" t="s">
        <v>76</v>
      </c>
      <c r="AG29" s="1"/>
      <c r="AH29" s="1"/>
    </row>
    <row r="30" spans="1:34" s="3" customFormat="1" ht="15.6" x14ac:dyDescent="0.3">
      <c r="A30" s="62">
        <v>20</v>
      </c>
      <c r="B30" s="129" t="s">
        <v>118</v>
      </c>
      <c r="C30" s="62" t="s">
        <v>35</v>
      </c>
      <c r="D30" s="157" t="str">
        <f t="shared" si="1"/>
        <v>0043#9001</v>
      </c>
      <c r="E30" s="62"/>
      <c r="F30" s="62"/>
      <c r="G30" s="62"/>
      <c r="H30" s="62"/>
      <c r="I30" s="62" t="s">
        <v>96</v>
      </c>
      <c r="J30" s="62" t="s">
        <v>82</v>
      </c>
      <c r="K30" s="158" t="s">
        <v>214</v>
      </c>
      <c r="L30" s="158" t="s">
        <v>40</v>
      </c>
      <c r="M30" s="89" t="s">
        <v>216</v>
      </c>
      <c r="N30" s="159">
        <v>1</v>
      </c>
      <c r="O30" s="160">
        <v>1885.81</v>
      </c>
      <c r="P30" s="160">
        <v>64.19</v>
      </c>
      <c r="Q30" s="160">
        <v>100</v>
      </c>
      <c r="R30" s="160">
        <f t="shared" si="2"/>
        <v>0</v>
      </c>
      <c r="S30" s="160">
        <f t="shared" si="3"/>
        <v>2050</v>
      </c>
      <c r="T30" s="144">
        <f t="shared" si="4"/>
        <v>2050</v>
      </c>
      <c r="U30" s="92">
        <f t="shared" si="5"/>
        <v>184.5</v>
      </c>
      <c r="V30" s="92">
        <v>300</v>
      </c>
      <c r="W30" s="93">
        <v>12</v>
      </c>
      <c r="X30" s="93">
        <f t="shared" si="6"/>
        <v>0</v>
      </c>
      <c r="Y30" s="93">
        <f t="shared" si="7"/>
        <v>24600</v>
      </c>
      <c r="Z30" s="92">
        <f t="shared" si="8"/>
        <v>2214</v>
      </c>
      <c r="AA30" s="94">
        <f t="shared" si="9"/>
        <v>300</v>
      </c>
      <c r="AB30" s="155">
        <v>0</v>
      </c>
      <c r="AC30" s="1"/>
      <c r="AD30" s="1" t="s">
        <v>100</v>
      </c>
      <c r="AE30" s="138" t="s">
        <v>115</v>
      </c>
      <c r="AF30" s="139" t="s">
        <v>76</v>
      </c>
      <c r="AG30" s="1"/>
      <c r="AH30" s="1"/>
    </row>
    <row r="31" spans="1:34" s="3" customFormat="1" ht="15.6" x14ac:dyDescent="0.3">
      <c r="A31" s="62">
        <v>21</v>
      </c>
      <c r="B31" s="129" t="s">
        <v>118</v>
      </c>
      <c r="C31" s="62" t="s">
        <v>35</v>
      </c>
      <c r="D31" s="157" t="str">
        <f t="shared" si="1"/>
        <v>0043#9001</v>
      </c>
      <c r="E31" s="62"/>
      <c r="F31" s="62"/>
      <c r="G31" s="62"/>
      <c r="H31" s="62"/>
      <c r="I31" s="62" t="s">
        <v>205</v>
      </c>
      <c r="J31" s="62" t="s">
        <v>83</v>
      </c>
      <c r="K31" s="158" t="s">
        <v>86</v>
      </c>
      <c r="L31" s="158" t="s">
        <v>39</v>
      </c>
      <c r="M31" s="89" t="s">
        <v>216</v>
      </c>
      <c r="N31" s="159">
        <v>1</v>
      </c>
      <c r="O31" s="160">
        <v>1750</v>
      </c>
      <c r="P31" s="160">
        <v>64.19</v>
      </c>
      <c r="Q31" s="160">
        <v>100</v>
      </c>
      <c r="R31" s="160">
        <f t="shared" si="2"/>
        <v>0</v>
      </c>
      <c r="S31" s="160">
        <f t="shared" si="3"/>
        <v>1914.19</v>
      </c>
      <c r="T31" s="144">
        <f t="shared" si="4"/>
        <v>1914.19</v>
      </c>
      <c r="U31" s="92">
        <f t="shared" si="5"/>
        <v>172.27709999999999</v>
      </c>
      <c r="V31" s="92">
        <v>300</v>
      </c>
      <c r="W31" s="93">
        <v>12</v>
      </c>
      <c r="X31" s="93">
        <f t="shared" si="6"/>
        <v>0</v>
      </c>
      <c r="Y31" s="93">
        <f t="shared" si="7"/>
        <v>22970.28</v>
      </c>
      <c r="Z31" s="92">
        <f t="shared" si="8"/>
        <v>2067.3251999999998</v>
      </c>
      <c r="AA31" s="94">
        <f t="shared" si="9"/>
        <v>300</v>
      </c>
      <c r="AB31" s="155">
        <v>0</v>
      </c>
      <c r="AC31" s="1">
        <v>1</v>
      </c>
      <c r="AD31" s="1" t="s">
        <v>101</v>
      </c>
      <c r="AE31" s="138" t="s">
        <v>116</v>
      </c>
      <c r="AF31" s="139" t="s">
        <v>76</v>
      </c>
      <c r="AG31" s="1"/>
      <c r="AH31" s="1"/>
    </row>
    <row r="32" spans="1:34" s="3" customFormat="1" ht="15.6" x14ac:dyDescent="0.3">
      <c r="A32" s="62">
        <v>22</v>
      </c>
      <c r="B32" s="129" t="s">
        <v>118</v>
      </c>
      <c r="C32" s="62" t="s">
        <v>35</v>
      </c>
      <c r="D32" s="157" t="str">
        <f t="shared" si="1"/>
        <v>0043#9001</v>
      </c>
      <c r="E32" s="62"/>
      <c r="F32" s="62"/>
      <c r="G32" s="62"/>
      <c r="H32" s="62"/>
      <c r="I32" s="62" t="s">
        <v>137</v>
      </c>
      <c r="J32" s="62" t="s">
        <v>84</v>
      </c>
      <c r="K32" s="158" t="s">
        <v>86</v>
      </c>
      <c r="L32" s="158" t="s">
        <v>39</v>
      </c>
      <c r="M32" s="89" t="s">
        <v>216</v>
      </c>
      <c r="N32" s="159">
        <v>1</v>
      </c>
      <c r="O32" s="160">
        <v>1885.81</v>
      </c>
      <c r="P32" s="160">
        <v>64.19</v>
      </c>
      <c r="Q32" s="160">
        <v>100</v>
      </c>
      <c r="R32" s="160">
        <f t="shared" si="2"/>
        <v>0</v>
      </c>
      <c r="S32" s="160">
        <f t="shared" si="3"/>
        <v>2050</v>
      </c>
      <c r="T32" s="144">
        <f t="shared" si="4"/>
        <v>2050</v>
      </c>
      <c r="U32" s="92">
        <f t="shared" si="5"/>
        <v>184.5</v>
      </c>
      <c r="V32" s="92">
        <v>300</v>
      </c>
      <c r="W32" s="93">
        <v>12</v>
      </c>
      <c r="X32" s="93">
        <f t="shared" si="6"/>
        <v>0</v>
      </c>
      <c r="Y32" s="93">
        <f t="shared" si="7"/>
        <v>24600</v>
      </c>
      <c r="Z32" s="92">
        <f t="shared" si="8"/>
        <v>2214</v>
      </c>
      <c r="AA32" s="94">
        <f t="shared" si="9"/>
        <v>300</v>
      </c>
      <c r="AB32" s="155">
        <v>0</v>
      </c>
      <c r="AC32" s="1">
        <v>1</v>
      </c>
      <c r="AD32" s="1" t="s">
        <v>100</v>
      </c>
      <c r="AE32" s="138" t="s">
        <v>116</v>
      </c>
      <c r="AF32" s="139" t="s">
        <v>76</v>
      </c>
      <c r="AG32" s="1"/>
      <c r="AH32" s="1"/>
    </row>
    <row r="33" spans="1:34" s="3" customFormat="1" ht="15.6" x14ac:dyDescent="0.3">
      <c r="A33" s="62">
        <v>23</v>
      </c>
      <c r="B33" s="129" t="s">
        <v>118</v>
      </c>
      <c r="C33" s="62" t="s">
        <v>35</v>
      </c>
      <c r="D33" s="157" t="str">
        <f t="shared" si="1"/>
        <v>0043#9001</v>
      </c>
      <c r="E33" s="62"/>
      <c r="F33" s="62"/>
      <c r="G33" s="62"/>
      <c r="H33" s="62"/>
      <c r="I33" s="62" t="s">
        <v>94</v>
      </c>
      <c r="J33" s="62" t="s">
        <v>85</v>
      </c>
      <c r="K33" s="158" t="s">
        <v>98</v>
      </c>
      <c r="L33" s="158" t="s">
        <v>40</v>
      </c>
      <c r="M33" s="89" t="s">
        <v>216</v>
      </c>
      <c r="N33" s="159">
        <v>1</v>
      </c>
      <c r="O33" s="160">
        <v>2200</v>
      </c>
      <c r="P33" s="160">
        <v>64.19</v>
      </c>
      <c r="Q33" s="160">
        <v>100</v>
      </c>
      <c r="R33" s="160">
        <f t="shared" si="2"/>
        <v>0</v>
      </c>
      <c r="S33" s="160">
        <f t="shared" si="3"/>
        <v>2364.19</v>
      </c>
      <c r="T33" s="144">
        <f t="shared" si="4"/>
        <v>2364.19</v>
      </c>
      <c r="U33" s="92">
        <f t="shared" si="5"/>
        <v>208.57500000000002</v>
      </c>
      <c r="V33" s="92">
        <v>300</v>
      </c>
      <c r="W33" s="93">
        <v>12</v>
      </c>
      <c r="X33" s="93">
        <f t="shared" si="6"/>
        <v>0</v>
      </c>
      <c r="Y33" s="93">
        <f t="shared" si="7"/>
        <v>28370.28</v>
      </c>
      <c r="Z33" s="92">
        <f t="shared" si="8"/>
        <v>2502.9</v>
      </c>
      <c r="AA33" s="94">
        <f t="shared" si="9"/>
        <v>300</v>
      </c>
      <c r="AB33" s="155">
        <v>0</v>
      </c>
      <c r="AC33" s="1">
        <v>1</v>
      </c>
      <c r="AD33" s="1" t="s">
        <v>100</v>
      </c>
      <c r="AE33" s="138" t="s">
        <v>116</v>
      </c>
      <c r="AF33" s="139" t="s">
        <v>76</v>
      </c>
      <c r="AG33" s="1"/>
      <c r="AH33" s="1"/>
    </row>
    <row r="34" spans="1:34" s="3" customFormat="1" ht="15.6" x14ac:dyDescent="0.3">
      <c r="A34" s="62">
        <v>24</v>
      </c>
      <c r="B34" s="129" t="s">
        <v>118</v>
      </c>
      <c r="C34" s="62" t="s">
        <v>35</v>
      </c>
      <c r="D34" s="157" t="str">
        <f t="shared" si="1"/>
        <v>0043#9001</v>
      </c>
      <c r="E34" s="62"/>
      <c r="F34" s="62"/>
      <c r="G34" s="62"/>
      <c r="H34" s="62"/>
      <c r="I34" s="62" t="s">
        <v>129</v>
      </c>
      <c r="J34" s="62" t="s">
        <v>92</v>
      </c>
      <c r="K34" s="158" t="s">
        <v>86</v>
      </c>
      <c r="L34" s="158" t="s">
        <v>39</v>
      </c>
      <c r="M34" s="89" t="s">
        <v>216</v>
      </c>
      <c r="N34" s="159">
        <v>1</v>
      </c>
      <c r="O34" s="160">
        <v>1900</v>
      </c>
      <c r="P34" s="160">
        <v>64.19</v>
      </c>
      <c r="Q34" s="160">
        <v>100</v>
      </c>
      <c r="R34" s="160">
        <f t="shared" si="2"/>
        <v>0</v>
      </c>
      <c r="S34" s="160">
        <f t="shared" si="3"/>
        <v>2064.19</v>
      </c>
      <c r="T34" s="144">
        <f t="shared" si="4"/>
        <v>2064.19</v>
      </c>
      <c r="U34" s="92">
        <f t="shared" si="5"/>
        <v>185.77709999999999</v>
      </c>
      <c r="V34" s="92">
        <v>300</v>
      </c>
      <c r="W34" s="93">
        <v>12</v>
      </c>
      <c r="X34" s="93">
        <f t="shared" si="6"/>
        <v>0</v>
      </c>
      <c r="Y34" s="93">
        <f t="shared" si="7"/>
        <v>24770.28</v>
      </c>
      <c r="Z34" s="92">
        <f t="shared" si="8"/>
        <v>2229.3251999999998</v>
      </c>
      <c r="AA34" s="94">
        <f t="shared" si="9"/>
        <v>300</v>
      </c>
      <c r="AB34" s="155">
        <v>0</v>
      </c>
      <c r="AC34" s="1">
        <v>1</v>
      </c>
      <c r="AD34" s="1" t="s">
        <v>101</v>
      </c>
      <c r="AE34" s="138" t="s">
        <v>107</v>
      </c>
      <c r="AF34" s="139" t="s">
        <v>76</v>
      </c>
      <c r="AG34" s="1"/>
      <c r="AH34" s="1"/>
    </row>
    <row r="35" spans="1:34" s="3" customFormat="1" ht="15.6" x14ac:dyDescent="0.3">
      <c r="A35" s="62">
        <v>25</v>
      </c>
      <c r="B35" s="129" t="s">
        <v>118</v>
      </c>
      <c r="C35" s="62" t="s">
        <v>35</v>
      </c>
      <c r="D35" s="157" t="str">
        <f t="shared" si="1"/>
        <v>0043#9001</v>
      </c>
      <c r="E35" s="62"/>
      <c r="F35" s="62"/>
      <c r="G35" s="62"/>
      <c r="H35" s="62"/>
      <c r="I35" s="62" t="s">
        <v>130</v>
      </c>
      <c r="J35" s="62" t="s">
        <v>90</v>
      </c>
      <c r="K35" s="158" t="s">
        <v>127</v>
      </c>
      <c r="L35" s="158" t="s">
        <v>40</v>
      </c>
      <c r="M35" s="89" t="s">
        <v>217</v>
      </c>
      <c r="N35" s="159">
        <v>1</v>
      </c>
      <c r="O35" s="160">
        <v>2785.81</v>
      </c>
      <c r="P35" s="160">
        <v>64.19</v>
      </c>
      <c r="Q35" s="160">
        <v>100</v>
      </c>
      <c r="R35" s="160">
        <f t="shared" si="2"/>
        <v>0</v>
      </c>
      <c r="S35" s="160">
        <f t="shared" si="3"/>
        <v>2950</v>
      </c>
      <c r="T35" s="144">
        <f t="shared" si="4"/>
        <v>2950</v>
      </c>
      <c r="U35" s="92">
        <f t="shared" si="5"/>
        <v>208.57500000000002</v>
      </c>
      <c r="V35" s="92">
        <v>300</v>
      </c>
      <c r="W35" s="93">
        <v>12</v>
      </c>
      <c r="X35" s="93">
        <f t="shared" si="6"/>
        <v>0</v>
      </c>
      <c r="Y35" s="93">
        <f t="shared" si="7"/>
        <v>35400</v>
      </c>
      <c r="Z35" s="92">
        <f t="shared" si="8"/>
        <v>2502.9</v>
      </c>
      <c r="AA35" s="94">
        <f t="shared" si="9"/>
        <v>300</v>
      </c>
      <c r="AB35" s="155">
        <v>0</v>
      </c>
      <c r="AC35" s="1">
        <v>1</v>
      </c>
      <c r="AD35" s="1" t="s">
        <v>101</v>
      </c>
      <c r="AE35" s="138" t="s">
        <v>107</v>
      </c>
      <c r="AF35" s="139" t="s">
        <v>76</v>
      </c>
      <c r="AG35" s="1"/>
      <c r="AH35" s="1"/>
    </row>
    <row r="36" spans="1:34" s="3" customFormat="1" ht="15.6" x14ac:dyDescent="0.3">
      <c r="A36" s="62">
        <v>26</v>
      </c>
      <c r="B36" s="129" t="s">
        <v>118</v>
      </c>
      <c r="C36" s="62" t="s">
        <v>35</v>
      </c>
      <c r="D36" s="157" t="str">
        <f t="shared" si="1"/>
        <v>0043#9001</v>
      </c>
      <c r="E36" s="62"/>
      <c r="F36" s="62"/>
      <c r="G36" s="62"/>
      <c r="H36" s="62"/>
      <c r="I36" s="62" t="s">
        <v>131</v>
      </c>
      <c r="J36" s="62" t="s">
        <v>91</v>
      </c>
      <c r="K36" s="158" t="s">
        <v>81</v>
      </c>
      <c r="L36" s="158" t="s">
        <v>40</v>
      </c>
      <c r="M36" s="89" t="s">
        <v>218</v>
      </c>
      <c r="N36" s="159">
        <v>1</v>
      </c>
      <c r="O36" s="160">
        <v>2785.81</v>
      </c>
      <c r="P36" s="160">
        <v>64.19</v>
      </c>
      <c r="Q36" s="160">
        <v>100</v>
      </c>
      <c r="R36" s="160">
        <f t="shared" si="2"/>
        <v>0</v>
      </c>
      <c r="S36" s="160">
        <f t="shared" si="3"/>
        <v>2950</v>
      </c>
      <c r="T36" s="144">
        <f t="shared" si="4"/>
        <v>2950</v>
      </c>
      <c r="U36" s="92">
        <f t="shared" si="5"/>
        <v>208.57500000000002</v>
      </c>
      <c r="V36" s="92">
        <v>300</v>
      </c>
      <c r="W36" s="93">
        <v>12</v>
      </c>
      <c r="X36" s="93">
        <f t="shared" si="6"/>
        <v>0</v>
      </c>
      <c r="Y36" s="93">
        <f t="shared" si="7"/>
        <v>35400</v>
      </c>
      <c r="Z36" s="92">
        <f t="shared" si="8"/>
        <v>2502.9</v>
      </c>
      <c r="AA36" s="94">
        <f t="shared" si="9"/>
        <v>300</v>
      </c>
      <c r="AB36" s="155">
        <v>0</v>
      </c>
      <c r="AC36" s="1">
        <v>1</v>
      </c>
      <c r="AD36" s="1" t="s">
        <v>101</v>
      </c>
      <c r="AE36" s="138" t="s">
        <v>107</v>
      </c>
      <c r="AF36" s="139" t="s">
        <v>76</v>
      </c>
      <c r="AG36" s="1"/>
      <c r="AH36" s="1"/>
    </row>
    <row r="37" spans="1:34" s="3" customFormat="1" ht="15.6" x14ac:dyDescent="0.3">
      <c r="A37" s="62">
        <v>27</v>
      </c>
      <c r="B37" s="129" t="s">
        <v>118</v>
      </c>
      <c r="C37" s="62" t="s">
        <v>35</v>
      </c>
      <c r="D37" s="157" t="str">
        <f t="shared" si="1"/>
        <v>0043#9001</v>
      </c>
      <c r="E37" s="62"/>
      <c r="F37" s="62"/>
      <c r="G37" s="62"/>
      <c r="H37" s="62"/>
      <c r="I37" s="62" t="s">
        <v>206</v>
      </c>
      <c r="J37" s="62" t="s">
        <v>212</v>
      </c>
      <c r="K37" s="158" t="s">
        <v>215</v>
      </c>
      <c r="L37" s="158" t="s">
        <v>39</v>
      </c>
      <c r="M37" s="89" t="s">
        <v>218</v>
      </c>
      <c r="N37" s="159">
        <v>1</v>
      </c>
      <c r="O37" s="160">
        <v>1189.6199999999999</v>
      </c>
      <c r="P37" s="160">
        <v>64.19</v>
      </c>
      <c r="Q37" s="160">
        <v>100</v>
      </c>
      <c r="R37" s="160">
        <f t="shared" si="2"/>
        <v>0</v>
      </c>
      <c r="S37" s="160">
        <f t="shared" si="3"/>
        <v>1353.81</v>
      </c>
      <c r="T37" s="144">
        <f t="shared" si="4"/>
        <v>1353.81</v>
      </c>
      <c r="U37" s="92">
        <f t="shared" si="5"/>
        <v>121.84289999999999</v>
      </c>
      <c r="V37" s="92">
        <v>300</v>
      </c>
      <c r="W37" s="93">
        <v>12</v>
      </c>
      <c r="X37" s="93">
        <f t="shared" si="6"/>
        <v>0</v>
      </c>
      <c r="Y37" s="93">
        <f t="shared" si="7"/>
        <v>16245.72</v>
      </c>
      <c r="Z37" s="92">
        <f t="shared" si="8"/>
        <v>1462.1147999999998</v>
      </c>
      <c r="AA37" s="94">
        <f t="shared" si="9"/>
        <v>300</v>
      </c>
      <c r="AB37" s="155">
        <v>0</v>
      </c>
      <c r="AC37" s="1">
        <v>2</v>
      </c>
      <c r="AD37" s="1" t="s">
        <v>101</v>
      </c>
      <c r="AE37" s="138" t="s">
        <v>107</v>
      </c>
      <c r="AF37" s="139" t="s">
        <v>76</v>
      </c>
      <c r="AG37" s="1"/>
      <c r="AH37" s="1"/>
    </row>
    <row r="38" spans="1:34" s="2" customFormat="1" ht="15.6" x14ac:dyDescent="0.3">
      <c r="A38" s="62">
        <v>28</v>
      </c>
      <c r="B38" s="88"/>
      <c r="C38" s="62"/>
      <c r="D38" s="157" t="str">
        <f t="shared" si="1"/>
        <v>#</v>
      </c>
      <c r="E38" s="62"/>
      <c r="F38" s="62"/>
      <c r="G38" s="62"/>
      <c r="H38" s="62"/>
      <c r="I38" s="62"/>
      <c r="J38" s="62"/>
      <c r="K38" s="91"/>
      <c r="L38" s="91"/>
      <c r="M38" s="89"/>
      <c r="N38" s="90"/>
      <c r="O38" s="143"/>
      <c r="P38" s="143"/>
      <c r="Q38" s="143"/>
      <c r="R38" s="143"/>
      <c r="S38" s="143"/>
      <c r="T38" s="144"/>
      <c r="U38" s="92"/>
      <c r="V38" s="92"/>
      <c r="W38" s="93"/>
      <c r="X38" s="93"/>
      <c r="Y38" s="93"/>
      <c r="Z38" s="92"/>
      <c r="AA38" s="94"/>
      <c r="AB38" s="128"/>
      <c r="AC38" s="1"/>
      <c r="AD38" s="1"/>
      <c r="AE38" s="138"/>
      <c r="AF38" s="139"/>
      <c r="AG38" s="1"/>
      <c r="AH38" s="1"/>
    </row>
    <row r="39" spans="1:34" s="114" customFormat="1" ht="14.1" customHeight="1" thickBot="1" x14ac:dyDescent="0.35">
      <c r="A39" s="173" t="s">
        <v>31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5"/>
      <c r="N39" s="66">
        <f>SUM(N11:N38)</f>
        <v>27</v>
      </c>
      <c r="O39" s="66"/>
      <c r="P39" s="66"/>
      <c r="Q39" s="66"/>
      <c r="R39" s="66"/>
      <c r="S39" s="66"/>
      <c r="T39" s="112">
        <f>SUM(T11:T38)</f>
        <v>62665.990000000013</v>
      </c>
      <c r="U39" s="112">
        <f>SUM(U11:U38)</f>
        <v>5052.3659999999982</v>
      </c>
      <c r="V39" s="112">
        <f>SUM(V11:V38)</f>
        <v>8100</v>
      </c>
      <c r="W39" s="113">
        <v>12</v>
      </c>
      <c r="X39" s="112">
        <f>SUM(X11:X38)</f>
        <v>261762.24</v>
      </c>
      <c r="Y39" s="112">
        <f>SUM(Y11:Y38)</f>
        <v>490229.64</v>
      </c>
      <c r="Z39" s="112">
        <f>SUM(Z11:Z38)</f>
        <v>60628.392000000007</v>
      </c>
      <c r="AA39" s="112">
        <f>SUM(AA11:AA38)</f>
        <v>8100</v>
      </c>
      <c r="AC39" s="115"/>
      <c r="AD39" s="115"/>
      <c r="AE39" s="115"/>
      <c r="AF39" s="115"/>
      <c r="AG39" s="115"/>
      <c r="AH39" s="115"/>
    </row>
    <row r="40" spans="1:34" s="2" customFormat="1" ht="14.1" customHeight="1" thickBot="1" x14ac:dyDescent="0.35">
      <c r="A40" s="13"/>
      <c r="B40" s="11"/>
      <c r="C40" s="12"/>
      <c r="D40" s="12"/>
      <c r="E40" s="29"/>
      <c r="F40" s="12"/>
      <c r="G40" s="12"/>
      <c r="H40" s="12"/>
      <c r="I40" s="8"/>
      <c r="J40" s="8"/>
      <c r="K40" s="10"/>
      <c r="L40" s="34"/>
      <c r="M40" s="14"/>
      <c r="N40" s="32"/>
      <c r="O40" s="32"/>
      <c r="P40" s="32"/>
      <c r="Q40" s="32"/>
      <c r="R40" s="32"/>
      <c r="S40" s="32"/>
      <c r="AC40" s="1"/>
      <c r="AD40" s="1"/>
      <c r="AE40" s="1"/>
      <c r="AF40" s="1"/>
      <c r="AG40" s="1"/>
      <c r="AH40" s="1"/>
    </row>
    <row r="41" spans="1:34" s="61" customFormat="1" ht="18.600000000000001" thickBot="1" x14ac:dyDescent="0.4">
      <c r="A41" s="49"/>
      <c r="B41" s="50"/>
      <c r="C41" s="51"/>
      <c r="D41" s="51"/>
      <c r="E41" s="52"/>
      <c r="F41" s="51"/>
      <c r="G41" s="51"/>
      <c r="H41" s="51"/>
      <c r="I41" s="53"/>
      <c r="J41" s="53"/>
      <c r="K41" s="54"/>
      <c r="L41" s="55"/>
      <c r="M41" s="56"/>
      <c r="N41" s="53"/>
      <c r="O41" s="53"/>
      <c r="P41" s="53"/>
      <c r="Q41" s="53"/>
      <c r="R41" s="53"/>
      <c r="S41" s="53"/>
      <c r="T41" s="57"/>
      <c r="U41" s="58"/>
      <c r="V41" s="58"/>
      <c r="W41" s="59" t="s">
        <v>32</v>
      </c>
      <c r="X41" s="59"/>
      <c r="Y41" s="59"/>
      <c r="Z41" s="176">
        <f>++X39+Y39+Z39+AA39</f>
        <v>820720.272</v>
      </c>
      <c r="AA41" s="177"/>
      <c r="AB41" s="60"/>
    </row>
    <row r="42" spans="1:34" s="61" customFormat="1" ht="25.5" customHeight="1" thickBot="1" x14ac:dyDescent="0.4">
      <c r="A42" s="49"/>
      <c r="B42" s="50"/>
      <c r="C42" s="51"/>
      <c r="D42" s="51"/>
      <c r="E42" s="52"/>
      <c r="F42" s="51"/>
      <c r="G42" s="51"/>
      <c r="H42" s="51"/>
      <c r="I42" s="53"/>
      <c r="J42" s="53"/>
      <c r="K42" s="54"/>
      <c r="L42" s="55"/>
      <c r="M42" s="56"/>
      <c r="N42" s="53"/>
      <c r="O42" s="53"/>
      <c r="P42" s="53"/>
      <c r="Q42" s="53"/>
      <c r="R42" s="53"/>
      <c r="S42" s="53"/>
      <c r="T42" s="57"/>
      <c r="U42" s="58"/>
      <c r="V42" s="58"/>
      <c r="W42" s="59"/>
      <c r="X42" s="59"/>
      <c r="Y42" s="59"/>
      <c r="Z42" s="78"/>
      <c r="AA42" s="78"/>
      <c r="AB42" s="60"/>
    </row>
    <row r="43" spans="1:34" s="85" customFormat="1" ht="24.75" customHeight="1" x14ac:dyDescent="0.3">
      <c r="A43" s="79"/>
      <c r="B43" s="80"/>
      <c r="C43" s="79"/>
      <c r="D43" s="79"/>
      <c r="E43" s="79"/>
      <c r="F43" s="79"/>
      <c r="G43" s="79"/>
      <c r="I43" s="86" t="s">
        <v>14</v>
      </c>
      <c r="J43" s="86" t="s">
        <v>16</v>
      </c>
      <c r="K43" s="86" t="s">
        <v>120</v>
      </c>
      <c r="L43" s="86" t="s">
        <v>70</v>
      </c>
      <c r="M43" s="86" t="s">
        <v>119</v>
      </c>
      <c r="N43" s="86" t="s">
        <v>72</v>
      </c>
      <c r="O43" s="86" t="s">
        <v>125</v>
      </c>
      <c r="P43" s="86" t="s">
        <v>126</v>
      </c>
      <c r="Q43" s="152" t="str">
        <f>+IF(Q48&lt;0,"DEFICIT","SALDO")</f>
        <v>SALDO</v>
      </c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3"/>
      <c r="AC43" s="81"/>
      <c r="AD43" s="81"/>
      <c r="AE43" s="84"/>
    </row>
    <row r="44" spans="1:34" s="165" customFormat="1" ht="38.25" customHeight="1" x14ac:dyDescent="0.35">
      <c r="A44" s="161"/>
      <c r="B44" s="162"/>
      <c r="C44" s="163"/>
      <c r="D44" s="163"/>
      <c r="E44" s="164"/>
      <c r="F44" s="163"/>
      <c r="G44" s="163"/>
      <c r="H44" s="165" t="str">
        <f>CONCATENATE(J44,"#",L44)</f>
        <v>0043#2.1.1 13.1 1</v>
      </c>
      <c r="I44" s="166" t="s">
        <v>35</v>
      </c>
      <c r="J44" s="166" t="s">
        <v>118</v>
      </c>
      <c r="K44" s="167" t="s">
        <v>124</v>
      </c>
      <c r="L44" s="168" t="s">
        <v>109</v>
      </c>
      <c r="M44" s="168">
        <v>294933</v>
      </c>
      <c r="N44" s="168">
        <v>0</v>
      </c>
      <c r="O44" s="168">
        <f>+SUMIFS($X$11:$X$38,$B$11:$B$38,$J$44)</f>
        <v>261762.24</v>
      </c>
      <c r="P44" s="168">
        <f>+(M44+N44)-O44</f>
        <v>33170.760000000009</v>
      </c>
      <c r="Q44" s="168">
        <f>+N44-R44</f>
        <v>0</v>
      </c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70"/>
      <c r="AC44" s="171"/>
      <c r="AD44" s="171"/>
      <c r="AE44" s="172"/>
    </row>
    <row r="45" spans="1:34" s="165" customFormat="1" ht="38.25" customHeight="1" x14ac:dyDescent="0.35">
      <c r="A45" s="161"/>
      <c r="B45" s="162"/>
      <c r="C45" s="163"/>
      <c r="D45" s="163"/>
      <c r="E45" s="164"/>
      <c r="F45" s="163"/>
      <c r="G45" s="163"/>
      <c r="H45" s="165" t="str">
        <f t="shared" ref="H45:H47" si="10">CONCATENATE(J45,"#",L45)</f>
        <v>0043#2.1.1 13.1 2</v>
      </c>
      <c r="I45" s="166" t="s">
        <v>35</v>
      </c>
      <c r="J45" s="166" t="s">
        <v>118</v>
      </c>
      <c r="K45" s="167" t="s">
        <v>122</v>
      </c>
      <c r="L45" s="168" t="s">
        <v>110</v>
      </c>
      <c r="M45" s="168">
        <v>489079</v>
      </c>
      <c r="N45" s="168">
        <v>0</v>
      </c>
      <c r="O45" s="168">
        <f>+SUMIFS($Y$11:$Y$38,$B$11:$B$38,$J45)</f>
        <v>490229.64</v>
      </c>
      <c r="P45" s="168">
        <f t="shared" ref="P45:P47" si="11">+(M45+N45)-O45</f>
        <v>-1150.640000000014</v>
      </c>
      <c r="Q45" s="168">
        <f t="shared" ref="Q45:Q47" si="12">+N45-R45</f>
        <v>0</v>
      </c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70"/>
      <c r="AC45" s="171"/>
      <c r="AD45" s="171"/>
      <c r="AE45" s="172"/>
    </row>
    <row r="46" spans="1:34" s="165" customFormat="1" ht="38.25" customHeight="1" x14ac:dyDescent="0.35">
      <c r="A46" s="161"/>
      <c r="B46" s="162"/>
      <c r="C46" s="163"/>
      <c r="D46" s="163"/>
      <c r="E46" s="164"/>
      <c r="F46" s="163"/>
      <c r="G46" s="163"/>
      <c r="H46" s="165" t="str">
        <f t="shared" si="10"/>
        <v>0043#2.1.3 1.1 15</v>
      </c>
      <c r="I46" s="166" t="s">
        <v>35</v>
      </c>
      <c r="J46" s="166" t="s">
        <v>118</v>
      </c>
      <c r="K46" s="167" t="s">
        <v>123</v>
      </c>
      <c r="L46" s="168" t="s">
        <v>111</v>
      </c>
      <c r="M46" s="168">
        <v>60479</v>
      </c>
      <c r="N46" s="168">
        <v>0</v>
      </c>
      <c r="O46" s="168">
        <f>+SUMIFS($Z$11:$Z$38,$B$11:$B$38,$J46)</f>
        <v>60628.392000000007</v>
      </c>
      <c r="P46" s="168">
        <f t="shared" si="11"/>
        <v>-149.3920000000071</v>
      </c>
      <c r="Q46" s="168">
        <f t="shared" si="12"/>
        <v>0</v>
      </c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70"/>
      <c r="AC46" s="171"/>
      <c r="AD46" s="171"/>
      <c r="AE46" s="172"/>
    </row>
    <row r="47" spans="1:34" s="165" customFormat="1" ht="38.25" customHeight="1" x14ac:dyDescent="0.35">
      <c r="A47" s="161"/>
      <c r="B47" s="162"/>
      <c r="C47" s="163"/>
      <c r="D47" s="163"/>
      <c r="E47" s="164"/>
      <c r="F47" s="163"/>
      <c r="G47" s="163"/>
      <c r="H47" s="165" t="str">
        <f t="shared" si="10"/>
        <v>0043#2.1.1 9.1 4</v>
      </c>
      <c r="I47" s="166" t="s">
        <v>35</v>
      </c>
      <c r="J47" s="166" t="s">
        <v>118</v>
      </c>
      <c r="K47" s="167" t="s">
        <v>121</v>
      </c>
      <c r="L47" s="168" t="s">
        <v>112</v>
      </c>
      <c r="M47" s="168">
        <v>16200</v>
      </c>
      <c r="N47" s="168">
        <v>0</v>
      </c>
      <c r="O47" s="168">
        <f>+SUMIFS($AA$11:$AA$38,$B$11:$B$38,$J47)</f>
        <v>8100</v>
      </c>
      <c r="P47" s="168">
        <f t="shared" si="11"/>
        <v>8100</v>
      </c>
      <c r="Q47" s="168">
        <f t="shared" si="12"/>
        <v>0</v>
      </c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70"/>
      <c r="AC47" s="171"/>
      <c r="AD47" s="171"/>
      <c r="AE47" s="172"/>
    </row>
    <row r="48" spans="1:34" s="151" customFormat="1" ht="25.5" customHeight="1" x14ac:dyDescent="0.3">
      <c r="A48" s="146"/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7">
        <f>SUM(M44:M47)</f>
        <v>860691</v>
      </c>
      <c r="N48" s="146">
        <f>SUM(N44:N47)</f>
        <v>0</v>
      </c>
      <c r="O48" s="146">
        <f>SUM(O44:O47)</f>
        <v>820720.272</v>
      </c>
      <c r="P48" s="146">
        <f>SUM(P44:P47)</f>
        <v>39970.727999999988</v>
      </c>
      <c r="Q48" s="145">
        <f>SUM(Q44:Q47)</f>
        <v>0</v>
      </c>
      <c r="R48" s="148"/>
      <c r="S48" s="148"/>
      <c r="T48" s="148"/>
      <c r="U48" s="148"/>
      <c r="V48" s="148"/>
      <c r="W48" s="148"/>
      <c r="X48" s="148"/>
      <c r="Y48" s="148"/>
      <c r="Z48" s="148"/>
      <c r="AA48" s="149"/>
      <c r="AB48" s="149"/>
      <c r="AC48" s="150"/>
    </row>
    <row r="49" spans="1:28" s="61" customFormat="1" ht="25.5" customHeight="1" x14ac:dyDescent="0.35">
      <c r="A49" s="49"/>
      <c r="B49" s="50"/>
      <c r="C49" s="51"/>
      <c r="D49" s="51"/>
      <c r="E49" s="52"/>
      <c r="F49" s="51"/>
      <c r="G49" s="51"/>
      <c r="H49" s="51"/>
      <c r="I49" s="53"/>
      <c r="J49" s="53"/>
      <c r="K49" s="54"/>
      <c r="L49" s="55"/>
      <c r="M49" s="56"/>
      <c r="N49" s="53"/>
      <c r="O49" s="53"/>
      <c r="P49" s="53"/>
      <c r="Q49" s="53"/>
      <c r="R49" s="53"/>
      <c r="S49" s="53"/>
      <c r="T49" s="57"/>
      <c r="U49" s="156"/>
      <c r="V49" s="58"/>
      <c r="W49" s="59"/>
      <c r="X49" s="59"/>
      <c r="Y49" s="59"/>
      <c r="Z49" s="78"/>
      <c r="AA49" s="78"/>
      <c r="AB49" s="60"/>
    </row>
    <row r="50" spans="1:28" s="61" customFormat="1" ht="25.5" customHeight="1" x14ac:dyDescent="0.35">
      <c r="A50" s="49"/>
      <c r="B50" s="50"/>
      <c r="C50" s="51"/>
      <c r="D50" s="51"/>
      <c r="E50" s="52"/>
      <c r="F50" s="51"/>
      <c r="G50" s="51"/>
      <c r="H50" s="51"/>
      <c r="I50" s="53"/>
      <c r="J50" s="53"/>
      <c r="K50" s="54"/>
      <c r="L50" s="55"/>
      <c r="M50" s="56"/>
      <c r="N50" s="53"/>
      <c r="O50" s="53"/>
      <c r="P50" s="53"/>
      <c r="Q50" s="53"/>
      <c r="R50" s="53"/>
      <c r="S50" s="53"/>
      <c r="T50" s="57"/>
      <c r="U50" s="58"/>
      <c r="V50" s="58"/>
      <c r="W50" s="59"/>
      <c r="X50" s="59"/>
      <c r="Y50" s="59"/>
      <c r="Z50" s="78"/>
      <c r="AA50" s="78"/>
      <c r="AB50" s="60"/>
    </row>
    <row r="51" spans="1:28" ht="14.1" customHeight="1" x14ac:dyDescent="0.3">
      <c r="A51" s="13"/>
      <c r="B51" s="11"/>
      <c r="C51" s="12"/>
      <c r="D51" s="12"/>
      <c r="E51" s="29"/>
      <c r="F51" s="12"/>
      <c r="G51" s="12"/>
      <c r="H51" s="12"/>
      <c r="I51" s="8"/>
      <c r="J51" s="8"/>
      <c r="K51" s="10"/>
      <c r="L51" s="34"/>
      <c r="M51" s="9"/>
      <c r="N51" s="8"/>
      <c r="O51" s="8"/>
      <c r="P51" s="8"/>
      <c r="Q51" s="8"/>
      <c r="R51" s="8"/>
      <c r="S51" s="8"/>
    </row>
  </sheetData>
  <mergeCells count="21">
    <mergeCell ref="B1:Z1"/>
    <mergeCell ref="A2:Z2"/>
    <mergeCell ref="A8:A10"/>
    <mergeCell ref="B8:B10"/>
    <mergeCell ref="C8:C10"/>
    <mergeCell ref="D8:D10"/>
    <mergeCell ref="E8:E10"/>
    <mergeCell ref="F8:F10"/>
    <mergeCell ref="I8:I10"/>
    <mergeCell ref="W8:AA8"/>
    <mergeCell ref="W9:W10"/>
    <mergeCell ref="J8:J10"/>
    <mergeCell ref="L8:L10"/>
    <mergeCell ref="A39:M39"/>
    <mergeCell ref="Z41:AA41"/>
    <mergeCell ref="K8:K10"/>
    <mergeCell ref="M8:M10"/>
    <mergeCell ref="N8:N10"/>
    <mergeCell ref="H8:H10"/>
    <mergeCell ref="O9:T9"/>
    <mergeCell ref="O8:U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3" fitToHeight="0" orientation="landscape" horizontalDpi="1200" verticalDpi="1200" r:id="rId1"/>
  <colBreaks count="1" manualBreakCount="1"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5AD10-D3D8-418E-B665-B7632EA57EAC}">
  <sheetPr>
    <tabColor rgb="FFFF0000"/>
  </sheetPr>
  <dimension ref="A1:AJ49"/>
  <sheetViews>
    <sheetView tabSelected="1" zoomScale="90" zoomScaleNormal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41" sqref="S41"/>
    </sheetView>
  </sheetViews>
  <sheetFormatPr baseColWidth="10" defaultColWidth="11.44140625" defaultRowHeight="13.2" x14ac:dyDescent="0.3"/>
  <cols>
    <col min="1" max="1" width="6.44140625" style="7" customWidth="1"/>
    <col min="2" max="2" width="11.5546875" style="1" bestFit="1" customWidth="1"/>
    <col min="3" max="3" width="11.44140625" style="1"/>
    <col min="4" max="4" width="13.44140625" style="1" bestFit="1" customWidth="1"/>
    <col min="5" max="5" width="12.44140625" style="1" hidden="1" customWidth="1"/>
    <col min="6" max="6" width="11.6640625" style="1" hidden="1" customWidth="1"/>
    <col min="7" max="7" width="59.5546875" style="1" hidden="1" customWidth="1"/>
    <col min="8" max="8" width="24.6640625" style="1" hidden="1" customWidth="1"/>
    <col min="9" max="9" width="12.6640625" style="5" bestFit="1" customWidth="1"/>
    <col min="10" max="10" width="8.44140625" style="5" customWidth="1"/>
    <col min="11" max="11" width="49.33203125" style="1" customWidth="1"/>
    <col min="12" max="12" width="16.44140625" style="7" customWidth="1"/>
    <col min="13" max="13" width="35.33203125" style="6" hidden="1" customWidth="1"/>
    <col min="14" max="14" width="14.5546875" style="5" hidden="1" customWidth="1"/>
    <col min="15" max="15" width="12.33203125" style="5" customWidth="1"/>
    <col min="16" max="16" width="11.44140625" style="5" customWidth="1"/>
    <col min="17" max="17" width="11.88671875" style="5" customWidth="1"/>
    <col min="18" max="18" width="12.77734375" style="5" bestFit="1" customWidth="1"/>
    <col min="19" max="19" width="13.5546875" style="5" bestFit="1" customWidth="1"/>
    <col min="20" max="20" width="10.21875" style="233" customWidth="1"/>
    <col min="21" max="21" width="11.21875" style="3" customWidth="1"/>
    <col min="22" max="22" width="10.109375" style="3" customWidth="1"/>
    <col min="23" max="23" width="5.88671875" style="4" customWidth="1"/>
    <col min="24" max="25" width="14.44140625" style="4" customWidth="1"/>
    <col min="26" max="27" width="14.44140625" style="3" customWidth="1"/>
    <col min="28" max="28" width="9" style="2" bestFit="1" customWidth="1"/>
    <col min="29" max="29" width="15" style="1" customWidth="1"/>
    <col min="30" max="30" width="48.5546875" style="1" bestFit="1" customWidth="1"/>
    <col min="31" max="31" width="28.6640625" style="1" bestFit="1" customWidth="1"/>
    <col min="32" max="32" width="26.5546875" style="1" bestFit="1" customWidth="1"/>
    <col min="33" max="16384" width="11.44140625" style="1"/>
  </cols>
  <sheetData>
    <row r="1" spans="1:36" ht="14.1" customHeight="1" x14ac:dyDescent="0.3">
      <c r="A1" s="21"/>
      <c r="B1" s="195" t="s">
        <v>21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</row>
    <row r="2" spans="1:36" ht="14.1" customHeight="1" x14ac:dyDescent="0.3">
      <c r="A2" s="195" t="s">
        <v>87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</row>
    <row r="3" spans="1:36" ht="15.75" customHeight="1" x14ac:dyDescent="0.3">
      <c r="A3" s="24" t="s">
        <v>20</v>
      </c>
      <c r="B3" s="24"/>
      <c r="C3" s="25" t="s">
        <v>25</v>
      </c>
      <c r="E3" s="28"/>
      <c r="F3" s="22"/>
      <c r="G3" s="22"/>
      <c r="H3" s="22"/>
      <c r="I3" s="22"/>
      <c r="J3" s="33"/>
      <c r="K3" s="21"/>
      <c r="L3" s="31"/>
      <c r="M3" s="21"/>
      <c r="N3" s="31"/>
      <c r="O3" s="31"/>
      <c r="P3" s="31"/>
      <c r="Q3" s="31"/>
      <c r="R3" s="31"/>
      <c r="S3" s="31"/>
      <c r="T3" s="229"/>
      <c r="U3" s="21"/>
      <c r="V3" s="21"/>
      <c r="W3" s="21"/>
      <c r="X3" s="21"/>
      <c r="Y3" s="21"/>
      <c r="Z3" s="21"/>
    </row>
    <row r="4" spans="1:36" ht="15.75" customHeight="1" x14ac:dyDescent="0.3">
      <c r="A4" s="24" t="s">
        <v>19</v>
      </c>
      <c r="B4" s="24"/>
      <c r="C4" s="25" t="s">
        <v>44</v>
      </c>
      <c r="E4" s="28"/>
      <c r="F4" s="22"/>
      <c r="G4" s="22"/>
      <c r="H4" s="22"/>
      <c r="I4" s="22"/>
      <c r="J4" s="33"/>
      <c r="K4" s="21"/>
      <c r="L4" s="31"/>
      <c r="M4" s="21"/>
      <c r="N4" s="31"/>
      <c r="O4" s="31"/>
      <c r="P4" s="31"/>
      <c r="Q4" s="31"/>
      <c r="R4" s="31"/>
      <c r="S4" s="31"/>
      <c r="T4" s="229"/>
      <c r="U4" s="21"/>
      <c r="V4" s="21"/>
      <c r="W4" s="21"/>
      <c r="X4" s="21"/>
      <c r="Y4" s="21"/>
      <c r="Z4" s="21"/>
    </row>
    <row r="5" spans="1:36" ht="15.75" customHeight="1" thickBot="1" x14ac:dyDescent="0.35">
      <c r="A5" s="24" t="s">
        <v>2</v>
      </c>
      <c r="B5" s="24"/>
      <c r="C5" s="25" t="s">
        <v>1</v>
      </c>
      <c r="E5" s="28"/>
      <c r="F5" s="22"/>
      <c r="G5" s="22"/>
      <c r="H5" s="22"/>
      <c r="I5" s="22"/>
      <c r="J5" s="33"/>
      <c r="K5" s="21"/>
      <c r="L5" s="31"/>
      <c r="M5" s="21"/>
      <c r="N5" s="31"/>
      <c r="O5" s="31"/>
      <c r="P5" s="31"/>
      <c r="Q5" s="31"/>
      <c r="R5" s="31"/>
      <c r="S5" s="31"/>
      <c r="T5" s="229"/>
      <c r="U5" s="21"/>
      <c r="V5" s="21"/>
      <c r="W5" s="21"/>
      <c r="X5" s="21"/>
      <c r="Y5" s="21"/>
      <c r="Z5" s="20" t="s">
        <v>22</v>
      </c>
      <c r="AA5" s="20">
        <v>5250</v>
      </c>
    </row>
    <row r="6" spans="1:36" ht="14.1" customHeight="1" x14ac:dyDescent="0.3">
      <c r="A6" s="196" t="s">
        <v>17</v>
      </c>
      <c r="B6" s="199" t="s">
        <v>16</v>
      </c>
      <c r="C6" s="199" t="s">
        <v>15</v>
      </c>
      <c r="D6" s="201" t="s">
        <v>14</v>
      </c>
      <c r="E6" s="201" t="s">
        <v>13</v>
      </c>
      <c r="F6" s="201" t="s">
        <v>12</v>
      </c>
      <c r="G6" s="153"/>
      <c r="H6" s="187" t="s">
        <v>37</v>
      </c>
      <c r="I6" s="203" t="s">
        <v>26</v>
      </c>
      <c r="J6" s="184" t="s">
        <v>34</v>
      </c>
      <c r="K6" s="178" t="s">
        <v>28</v>
      </c>
      <c r="L6" s="178" t="s">
        <v>29</v>
      </c>
      <c r="M6" s="181" t="s">
        <v>33</v>
      </c>
      <c r="N6" s="184" t="s">
        <v>0</v>
      </c>
      <c r="O6" s="192" t="s">
        <v>11</v>
      </c>
      <c r="P6" s="193"/>
      <c r="Q6" s="193"/>
      <c r="R6" s="193"/>
      <c r="S6" s="193"/>
      <c r="T6" s="193"/>
      <c r="U6" s="194"/>
      <c r="V6" s="19" t="s">
        <v>10</v>
      </c>
      <c r="W6" s="192" t="s">
        <v>9</v>
      </c>
      <c r="X6" s="193"/>
      <c r="Y6" s="193"/>
      <c r="Z6" s="193"/>
      <c r="AA6" s="205"/>
    </row>
    <row r="7" spans="1:36" ht="39.75" customHeight="1" x14ac:dyDescent="0.3">
      <c r="A7" s="197"/>
      <c r="B7" s="200"/>
      <c r="C7" s="200"/>
      <c r="D7" s="202"/>
      <c r="E7" s="202"/>
      <c r="F7" s="202"/>
      <c r="G7" s="154"/>
      <c r="H7" s="188"/>
      <c r="I7" s="204"/>
      <c r="J7" s="185"/>
      <c r="K7" s="179"/>
      <c r="L7" s="179"/>
      <c r="M7" s="182"/>
      <c r="N7" s="185"/>
      <c r="O7" s="189" t="s">
        <v>6</v>
      </c>
      <c r="P7" s="190"/>
      <c r="Q7" s="190"/>
      <c r="R7" s="190"/>
      <c r="S7" s="190"/>
      <c r="T7" s="191"/>
      <c r="U7" s="18" t="s">
        <v>5</v>
      </c>
      <c r="V7" s="18" t="s">
        <v>8</v>
      </c>
      <c r="W7" s="206" t="s">
        <v>7</v>
      </c>
      <c r="X7" s="141"/>
      <c r="Y7" s="141"/>
      <c r="Z7" s="18" t="s">
        <v>6</v>
      </c>
      <c r="AA7" s="17" t="s">
        <v>10</v>
      </c>
    </row>
    <row r="8" spans="1:36" ht="14.1" customHeight="1" x14ac:dyDescent="0.3">
      <c r="A8" s="198"/>
      <c r="B8" s="200"/>
      <c r="C8" s="200"/>
      <c r="D8" s="202"/>
      <c r="E8" s="202"/>
      <c r="F8" s="202"/>
      <c r="G8" s="154"/>
      <c r="H8" s="188"/>
      <c r="I8" s="204"/>
      <c r="J8" s="186"/>
      <c r="K8" s="180"/>
      <c r="L8" s="180"/>
      <c r="M8" s="183"/>
      <c r="N8" s="186"/>
      <c r="O8" s="140" t="s">
        <v>104</v>
      </c>
      <c r="P8" s="140" t="s">
        <v>105</v>
      </c>
      <c r="Q8" s="140" t="s">
        <v>108</v>
      </c>
      <c r="R8" s="140" t="s">
        <v>109</v>
      </c>
      <c r="S8" s="64" t="s">
        <v>110</v>
      </c>
      <c r="T8" s="230" t="s">
        <v>117</v>
      </c>
      <c r="U8" s="64" t="s">
        <v>111</v>
      </c>
      <c r="V8" s="64" t="s">
        <v>112</v>
      </c>
      <c r="W8" s="207"/>
      <c r="X8" s="142" t="s">
        <v>109</v>
      </c>
      <c r="Y8" s="142" t="s">
        <v>110</v>
      </c>
      <c r="Z8" s="64" t="s">
        <v>111</v>
      </c>
      <c r="AA8" s="65" t="s">
        <v>112</v>
      </c>
      <c r="AB8" s="2" t="s">
        <v>77</v>
      </c>
      <c r="AD8" s="1" t="s">
        <v>219</v>
      </c>
      <c r="AE8" s="1" t="s">
        <v>102</v>
      </c>
      <c r="AF8" s="1" t="s">
        <v>103</v>
      </c>
      <c r="AG8" s="1" t="s">
        <v>117</v>
      </c>
    </row>
    <row r="9" spans="1:36" s="3" customFormat="1" ht="15.6" x14ac:dyDescent="0.3">
      <c r="A9" s="62">
        <v>1</v>
      </c>
      <c r="B9" s="129" t="s">
        <v>118</v>
      </c>
      <c r="C9" s="62" t="s">
        <v>35</v>
      </c>
      <c r="D9" s="157" t="str">
        <f>+CONCATENATE(B9,"#",C9)</f>
        <v>0043#9001</v>
      </c>
      <c r="E9" s="62"/>
      <c r="F9" s="62"/>
      <c r="G9" s="62"/>
      <c r="H9" s="62"/>
      <c r="I9" s="62" t="s">
        <v>45</v>
      </c>
      <c r="J9" s="62" t="s">
        <v>53</v>
      </c>
      <c r="K9" s="226" t="s">
        <v>222</v>
      </c>
      <c r="L9" s="158" t="s">
        <v>40</v>
      </c>
      <c r="M9" s="89" t="s">
        <v>216</v>
      </c>
      <c r="N9" s="159">
        <v>1</v>
      </c>
      <c r="O9" s="160">
        <v>2600</v>
      </c>
      <c r="P9" s="160">
        <v>64.19</v>
      </c>
      <c r="Q9" s="160">
        <v>50</v>
      </c>
      <c r="R9" s="160">
        <f>IF(AD9="LEY N° 31131",O9+P9+Q9,0)</f>
        <v>2714.19</v>
      </c>
      <c r="S9" s="160">
        <f>+IF(AD9="LEY N° 31131",0,O9+P9+Q9)</f>
        <v>0</v>
      </c>
      <c r="T9" s="231">
        <f>+R9+S9</f>
        <v>2714.19</v>
      </c>
      <c r="U9" s="92">
        <f>IF(T9&gt;0.45*$AA$5,0.09*0.45*$AA$5,T9*0.09)</f>
        <v>212.625</v>
      </c>
      <c r="V9" s="92">
        <v>300</v>
      </c>
      <c r="W9" s="93">
        <v>12</v>
      </c>
      <c r="X9" s="93">
        <f>+R9*W9</f>
        <v>32570.28</v>
      </c>
      <c r="Y9" s="93">
        <f>+S9*W9</f>
        <v>0</v>
      </c>
      <c r="Z9" s="92">
        <f>+U9*W9</f>
        <v>2551.5</v>
      </c>
      <c r="AA9" s="94">
        <f>+V9*2</f>
        <v>600</v>
      </c>
      <c r="AB9" s="155">
        <v>0</v>
      </c>
      <c r="AC9" s="1">
        <v>1</v>
      </c>
      <c r="AD9" s="1" t="s">
        <v>99</v>
      </c>
      <c r="AE9" s="138" t="s">
        <v>113</v>
      </c>
      <c r="AF9" s="139" t="s">
        <v>76</v>
      </c>
      <c r="AG9" s="1">
        <v>2714.19</v>
      </c>
      <c r="AH9" s="240">
        <f>+T9-AG9</f>
        <v>0</v>
      </c>
      <c r="AI9" s="3">
        <f>+Q9+P9</f>
        <v>114.19</v>
      </c>
      <c r="AJ9" s="3">
        <f>+AG9-AI9</f>
        <v>2600</v>
      </c>
    </row>
    <row r="10" spans="1:36" s="3" customFormat="1" ht="31.2" x14ac:dyDescent="0.3">
      <c r="A10" s="62">
        <v>2</v>
      </c>
      <c r="B10" s="129" t="s">
        <v>118</v>
      </c>
      <c r="C10" s="62" t="s">
        <v>35</v>
      </c>
      <c r="D10" s="157" t="str">
        <f t="shared" ref="D10:D35" si="0">+CONCATENATE(B10,"#",C10)</f>
        <v>0043#9001</v>
      </c>
      <c r="E10" s="62"/>
      <c r="F10" s="62"/>
      <c r="G10" s="62"/>
      <c r="H10" s="62"/>
      <c r="I10" s="62" t="s">
        <v>46</v>
      </c>
      <c r="J10" s="62" t="s">
        <v>54</v>
      </c>
      <c r="K10" s="226" t="s">
        <v>223</v>
      </c>
      <c r="L10" s="158" t="s">
        <v>40</v>
      </c>
      <c r="M10" s="89" t="s">
        <v>216</v>
      </c>
      <c r="N10" s="159">
        <v>1</v>
      </c>
      <c r="O10" s="160">
        <v>2800</v>
      </c>
      <c r="P10" s="160">
        <v>64.19</v>
      </c>
      <c r="Q10" s="160">
        <v>50</v>
      </c>
      <c r="R10" s="160">
        <f t="shared" ref="R10:R35" si="1">IF(AD10="LEY N° 31131",O10+P10+Q10,0)</f>
        <v>2914.19</v>
      </c>
      <c r="S10" s="160">
        <f t="shared" ref="S10:S35" si="2">+IF(AD10="LEY N° 31131",0,O10+P10+Q10)</f>
        <v>0</v>
      </c>
      <c r="T10" s="231">
        <f t="shared" ref="T10:T35" si="3">+R10+S10</f>
        <v>2914.19</v>
      </c>
      <c r="U10" s="92">
        <f t="shared" ref="U10:U35" si="4">IF(T10&gt;0.45*$AA$5,0.09*0.45*$AA$5,T10*0.09)</f>
        <v>212.625</v>
      </c>
      <c r="V10" s="92">
        <v>300</v>
      </c>
      <c r="W10" s="93">
        <v>12</v>
      </c>
      <c r="X10" s="93">
        <f t="shared" ref="X10:X35" si="5">+R10*W10</f>
        <v>34970.28</v>
      </c>
      <c r="Y10" s="93">
        <f t="shared" ref="Y10:Y35" si="6">+S10*W10</f>
        <v>0</v>
      </c>
      <c r="Z10" s="92">
        <f t="shared" ref="Z10:Z35" si="7">+U10*W10</f>
        <v>2551.5</v>
      </c>
      <c r="AA10" s="94">
        <f t="shared" ref="AA10:AA35" si="8">+V10*2</f>
        <v>600</v>
      </c>
      <c r="AB10" s="155">
        <v>0</v>
      </c>
      <c r="AC10" s="1">
        <v>1</v>
      </c>
      <c r="AD10" s="1" t="s">
        <v>99</v>
      </c>
      <c r="AE10" s="138" t="s">
        <v>113</v>
      </c>
      <c r="AF10" s="139" t="s">
        <v>76</v>
      </c>
      <c r="AG10" s="1">
        <v>2914.19</v>
      </c>
      <c r="AH10" s="240">
        <f t="shared" ref="AH10:AH35" si="9">+T10-AG10</f>
        <v>0</v>
      </c>
      <c r="AI10" s="3">
        <f t="shared" ref="AI10:AI35" si="10">+Q10+P10</f>
        <v>114.19</v>
      </c>
      <c r="AJ10" s="3">
        <f t="shared" ref="AJ10:AJ35" si="11">+AG10-AI10</f>
        <v>2800</v>
      </c>
    </row>
    <row r="11" spans="1:36" s="3" customFormat="1" ht="15.6" x14ac:dyDescent="0.3">
      <c r="A11" s="62">
        <v>3</v>
      </c>
      <c r="B11" s="129" t="s">
        <v>118</v>
      </c>
      <c r="C11" s="62" t="s">
        <v>35</v>
      </c>
      <c r="D11" s="157" t="str">
        <f t="shared" si="0"/>
        <v>0043#9001</v>
      </c>
      <c r="E11" s="62"/>
      <c r="F11" s="62"/>
      <c r="G11" s="62"/>
      <c r="H11" s="62"/>
      <c r="I11" s="62" t="s">
        <v>47</v>
      </c>
      <c r="J11" s="62" t="s">
        <v>55</v>
      </c>
      <c r="K11" s="226" t="s">
        <v>224</v>
      </c>
      <c r="L11" s="158" t="s">
        <v>40</v>
      </c>
      <c r="M11" s="89" t="s">
        <v>216</v>
      </c>
      <c r="N11" s="159">
        <v>1</v>
      </c>
      <c r="O11" s="160">
        <v>2800</v>
      </c>
      <c r="P11" s="160">
        <v>64.19</v>
      </c>
      <c r="Q11" s="160">
        <v>50</v>
      </c>
      <c r="R11" s="160">
        <f t="shared" si="1"/>
        <v>2914.19</v>
      </c>
      <c r="S11" s="160">
        <f t="shared" si="2"/>
        <v>0</v>
      </c>
      <c r="T11" s="231">
        <f t="shared" si="3"/>
        <v>2914.19</v>
      </c>
      <c r="U11" s="92">
        <f t="shared" si="4"/>
        <v>212.625</v>
      </c>
      <c r="V11" s="92">
        <v>300</v>
      </c>
      <c r="W11" s="93">
        <v>12</v>
      </c>
      <c r="X11" s="93">
        <f t="shared" si="5"/>
        <v>34970.28</v>
      </c>
      <c r="Y11" s="93">
        <f t="shared" si="6"/>
        <v>0</v>
      </c>
      <c r="Z11" s="92">
        <f t="shared" si="7"/>
        <v>2551.5</v>
      </c>
      <c r="AA11" s="94">
        <f t="shared" si="8"/>
        <v>600</v>
      </c>
      <c r="AB11" s="155">
        <v>0</v>
      </c>
      <c r="AC11" s="1">
        <v>1</v>
      </c>
      <c r="AD11" s="1" t="s">
        <v>99</v>
      </c>
      <c r="AE11" s="138" t="s">
        <v>113</v>
      </c>
      <c r="AF11" s="139" t="s">
        <v>76</v>
      </c>
      <c r="AG11" s="1">
        <v>2914.19</v>
      </c>
      <c r="AH11" s="240">
        <f t="shared" si="9"/>
        <v>0</v>
      </c>
      <c r="AI11" s="3">
        <f t="shared" si="10"/>
        <v>114.19</v>
      </c>
      <c r="AJ11" s="3">
        <f t="shared" si="11"/>
        <v>2800</v>
      </c>
    </row>
    <row r="12" spans="1:36" s="3" customFormat="1" ht="15.6" x14ac:dyDescent="0.3">
      <c r="A12" s="62">
        <v>4</v>
      </c>
      <c r="B12" s="129" t="s">
        <v>118</v>
      </c>
      <c r="C12" s="62" t="s">
        <v>35</v>
      </c>
      <c r="D12" s="157" t="str">
        <f>+CONCATENATE(B12,"#",C12)</f>
        <v>0043#9001</v>
      </c>
      <c r="E12" s="62"/>
      <c r="F12" s="62"/>
      <c r="G12" s="62"/>
      <c r="H12" s="62"/>
      <c r="I12" s="62" t="s">
        <v>48</v>
      </c>
      <c r="J12" s="62" t="s">
        <v>57</v>
      </c>
      <c r="K12" s="226" t="s">
        <v>38</v>
      </c>
      <c r="L12" s="158" t="s">
        <v>40</v>
      </c>
      <c r="M12" s="89" t="s">
        <v>216</v>
      </c>
      <c r="N12" s="159">
        <v>1</v>
      </c>
      <c r="O12" s="160">
        <v>3200</v>
      </c>
      <c r="P12" s="160">
        <v>64.19</v>
      </c>
      <c r="Q12" s="160">
        <v>50</v>
      </c>
      <c r="R12" s="160">
        <f t="shared" si="1"/>
        <v>3314.19</v>
      </c>
      <c r="S12" s="160">
        <f t="shared" si="2"/>
        <v>0</v>
      </c>
      <c r="T12" s="231">
        <f t="shared" si="3"/>
        <v>3314.19</v>
      </c>
      <c r="U12" s="92">
        <f t="shared" si="4"/>
        <v>212.625</v>
      </c>
      <c r="V12" s="92">
        <v>300</v>
      </c>
      <c r="W12" s="93">
        <v>12</v>
      </c>
      <c r="X12" s="93">
        <f t="shared" si="5"/>
        <v>39770.28</v>
      </c>
      <c r="Y12" s="93">
        <f t="shared" si="6"/>
        <v>0</v>
      </c>
      <c r="Z12" s="92">
        <f t="shared" si="7"/>
        <v>2551.5</v>
      </c>
      <c r="AA12" s="94">
        <f t="shared" si="8"/>
        <v>600</v>
      </c>
      <c r="AB12" s="155">
        <v>0</v>
      </c>
      <c r="AC12" s="1"/>
      <c r="AD12" s="1" t="s">
        <v>99</v>
      </c>
      <c r="AE12" s="138" t="s">
        <v>113</v>
      </c>
      <c r="AF12" s="139" t="s">
        <v>76</v>
      </c>
      <c r="AG12" s="1">
        <v>3314.19</v>
      </c>
      <c r="AH12" s="240">
        <f t="shared" si="9"/>
        <v>0</v>
      </c>
      <c r="AI12" s="3">
        <f t="shared" si="10"/>
        <v>114.19</v>
      </c>
      <c r="AJ12" s="3">
        <f t="shared" si="11"/>
        <v>3200</v>
      </c>
    </row>
    <row r="13" spans="1:36" s="3" customFormat="1" ht="15.6" x14ac:dyDescent="0.3">
      <c r="A13" s="62">
        <v>5</v>
      </c>
      <c r="B13" s="129" t="s">
        <v>118</v>
      </c>
      <c r="C13" s="62" t="s">
        <v>35</v>
      </c>
      <c r="D13" s="157" t="str">
        <f>+CONCATENATE(B13,"#",C13)</f>
        <v>0043#9001</v>
      </c>
      <c r="E13" s="62"/>
      <c r="F13" s="62"/>
      <c r="G13" s="62"/>
      <c r="H13" s="62"/>
      <c r="I13" s="62" t="s">
        <v>49</v>
      </c>
      <c r="J13" s="62" t="s">
        <v>59</v>
      </c>
      <c r="K13" s="226" t="s">
        <v>225</v>
      </c>
      <c r="L13" s="158" t="s">
        <v>40</v>
      </c>
      <c r="M13" s="89" t="s">
        <v>216</v>
      </c>
      <c r="N13" s="159">
        <v>1</v>
      </c>
      <c r="O13" s="160">
        <v>2800</v>
      </c>
      <c r="P13" s="160">
        <v>64.19</v>
      </c>
      <c r="Q13" s="160">
        <v>50</v>
      </c>
      <c r="R13" s="160">
        <f t="shared" si="1"/>
        <v>2914.19</v>
      </c>
      <c r="S13" s="160">
        <f t="shared" si="2"/>
        <v>0</v>
      </c>
      <c r="T13" s="231">
        <f t="shared" si="3"/>
        <v>2914.19</v>
      </c>
      <c r="U13" s="92">
        <f t="shared" si="4"/>
        <v>212.625</v>
      </c>
      <c r="V13" s="92">
        <v>300</v>
      </c>
      <c r="W13" s="93">
        <v>12</v>
      </c>
      <c r="X13" s="93">
        <f t="shared" si="5"/>
        <v>34970.28</v>
      </c>
      <c r="Y13" s="93">
        <f t="shared" si="6"/>
        <v>0</v>
      </c>
      <c r="Z13" s="92">
        <f t="shared" si="7"/>
        <v>2551.5</v>
      </c>
      <c r="AA13" s="94">
        <f t="shared" si="8"/>
        <v>600</v>
      </c>
      <c r="AB13" s="155">
        <v>0</v>
      </c>
      <c r="AC13" s="1"/>
      <c r="AD13" s="1" t="s">
        <v>99</v>
      </c>
      <c r="AE13" s="138" t="s">
        <v>113</v>
      </c>
      <c r="AF13" s="139" t="s">
        <v>76</v>
      </c>
      <c r="AG13" s="1">
        <v>2914.19</v>
      </c>
      <c r="AH13" s="240">
        <f t="shared" si="9"/>
        <v>0</v>
      </c>
      <c r="AI13" s="3">
        <f t="shared" si="10"/>
        <v>114.19</v>
      </c>
      <c r="AJ13" s="3">
        <f t="shared" si="11"/>
        <v>2800</v>
      </c>
    </row>
    <row r="14" spans="1:36" s="3" customFormat="1" ht="15.6" x14ac:dyDescent="0.3">
      <c r="A14" s="62">
        <v>6</v>
      </c>
      <c r="B14" s="129" t="s">
        <v>118</v>
      </c>
      <c r="C14" s="62" t="s">
        <v>35</v>
      </c>
      <c r="D14" s="157" t="str">
        <f>+CONCATENATE(B14,"#",C14)</f>
        <v>0043#9001</v>
      </c>
      <c r="E14" s="62"/>
      <c r="F14" s="62"/>
      <c r="G14" s="62"/>
      <c r="H14" s="62"/>
      <c r="I14" s="62" t="s">
        <v>50</v>
      </c>
      <c r="J14" s="62" t="s">
        <v>60</v>
      </c>
      <c r="K14" s="226" t="s">
        <v>226</v>
      </c>
      <c r="L14" s="158" t="s">
        <v>39</v>
      </c>
      <c r="M14" s="89" t="s">
        <v>216</v>
      </c>
      <c r="N14" s="159">
        <v>1</v>
      </c>
      <c r="O14" s="160">
        <v>2200</v>
      </c>
      <c r="P14" s="160">
        <v>64.19</v>
      </c>
      <c r="Q14" s="160">
        <v>50</v>
      </c>
      <c r="R14" s="160">
        <f t="shared" si="1"/>
        <v>2314.19</v>
      </c>
      <c r="S14" s="160">
        <f t="shared" si="2"/>
        <v>0</v>
      </c>
      <c r="T14" s="231">
        <f t="shared" si="3"/>
        <v>2314.19</v>
      </c>
      <c r="U14" s="92">
        <f t="shared" si="4"/>
        <v>208.27709999999999</v>
      </c>
      <c r="V14" s="92">
        <v>300</v>
      </c>
      <c r="W14" s="93">
        <v>12</v>
      </c>
      <c r="X14" s="93">
        <f t="shared" si="5"/>
        <v>27770.28</v>
      </c>
      <c r="Y14" s="93">
        <f t="shared" si="6"/>
        <v>0</v>
      </c>
      <c r="Z14" s="92">
        <f t="shared" si="7"/>
        <v>2499.3251999999998</v>
      </c>
      <c r="AA14" s="94">
        <f t="shared" si="8"/>
        <v>600</v>
      </c>
      <c r="AB14" s="155">
        <v>0</v>
      </c>
      <c r="AC14" s="1"/>
      <c r="AD14" s="1" t="s">
        <v>99</v>
      </c>
      <c r="AE14" s="138" t="s">
        <v>113</v>
      </c>
      <c r="AF14" s="139" t="s">
        <v>76</v>
      </c>
      <c r="AG14" s="1">
        <v>2314.19</v>
      </c>
      <c r="AH14" s="240">
        <f t="shared" si="9"/>
        <v>0</v>
      </c>
      <c r="AI14" s="3">
        <f t="shared" si="10"/>
        <v>114.19</v>
      </c>
      <c r="AJ14" s="3">
        <f t="shared" si="11"/>
        <v>2200</v>
      </c>
    </row>
    <row r="15" spans="1:36" s="3" customFormat="1" ht="15.6" x14ac:dyDescent="0.3">
      <c r="A15" s="62">
        <v>7</v>
      </c>
      <c r="B15" s="129" t="s">
        <v>118</v>
      </c>
      <c r="C15" s="62" t="s">
        <v>35</v>
      </c>
      <c r="D15" s="157" t="str">
        <f>+CONCATENATE(B15,"#",C15)</f>
        <v>0043#9001</v>
      </c>
      <c r="E15" s="62"/>
      <c r="F15" s="62"/>
      <c r="G15" s="62"/>
      <c r="H15" s="62"/>
      <c r="I15" s="62" t="s">
        <v>51</v>
      </c>
      <c r="J15" s="62" t="s">
        <v>61</v>
      </c>
      <c r="K15" s="226" t="s">
        <v>65</v>
      </c>
      <c r="L15" s="158" t="s">
        <v>40</v>
      </c>
      <c r="M15" s="89" t="s">
        <v>216</v>
      </c>
      <c r="N15" s="159">
        <v>1</v>
      </c>
      <c r="O15" s="160">
        <v>2600</v>
      </c>
      <c r="P15" s="160">
        <v>64.19</v>
      </c>
      <c r="Q15" s="160">
        <v>50</v>
      </c>
      <c r="R15" s="160">
        <f t="shared" si="1"/>
        <v>2714.19</v>
      </c>
      <c r="S15" s="160">
        <f t="shared" si="2"/>
        <v>0</v>
      </c>
      <c r="T15" s="231">
        <f t="shared" si="3"/>
        <v>2714.19</v>
      </c>
      <c r="U15" s="92">
        <f t="shared" si="4"/>
        <v>212.625</v>
      </c>
      <c r="V15" s="92">
        <v>300</v>
      </c>
      <c r="W15" s="93">
        <v>12</v>
      </c>
      <c r="X15" s="93">
        <f t="shared" si="5"/>
        <v>32570.28</v>
      </c>
      <c r="Y15" s="93">
        <f t="shared" si="6"/>
        <v>0</v>
      </c>
      <c r="Z15" s="92">
        <f t="shared" si="7"/>
        <v>2551.5</v>
      </c>
      <c r="AA15" s="94">
        <f t="shared" si="8"/>
        <v>600</v>
      </c>
      <c r="AB15" s="155">
        <v>0</v>
      </c>
      <c r="AC15" s="1"/>
      <c r="AD15" s="1" t="s">
        <v>99</v>
      </c>
      <c r="AE15" s="138" t="s">
        <v>113</v>
      </c>
      <c r="AF15" s="139" t="s">
        <v>76</v>
      </c>
      <c r="AG15" s="1">
        <v>2714.19</v>
      </c>
      <c r="AH15" s="240">
        <f t="shared" si="9"/>
        <v>0</v>
      </c>
      <c r="AI15" s="3">
        <f t="shared" si="10"/>
        <v>114.19</v>
      </c>
      <c r="AJ15" s="3">
        <f t="shared" si="11"/>
        <v>2600</v>
      </c>
    </row>
    <row r="16" spans="1:36" s="3" customFormat="1" ht="15.6" x14ac:dyDescent="0.3">
      <c r="A16" s="62">
        <v>8</v>
      </c>
      <c r="B16" s="129" t="s">
        <v>118</v>
      </c>
      <c r="C16" s="62" t="s">
        <v>35</v>
      </c>
      <c r="D16" s="157" t="str">
        <f>+CONCATENATE(B16,"#",C16)</f>
        <v>0043#9001</v>
      </c>
      <c r="E16" s="62"/>
      <c r="F16" s="62"/>
      <c r="G16" s="62"/>
      <c r="H16" s="62"/>
      <c r="I16" s="62" t="s">
        <v>52</v>
      </c>
      <c r="J16" s="62" t="s">
        <v>63</v>
      </c>
      <c r="K16" s="226" t="s">
        <v>67</v>
      </c>
      <c r="L16" s="158" t="s">
        <v>39</v>
      </c>
      <c r="M16" s="89" t="s">
        <v>216</v>
      </c>
      <c r="N16" s="159">
        <v>1</v>
      </c>
      <c r="O16" s="160">
        <v>1500</v>
      </c>
      <c r="P16" s="160">
        <v>64.19</v>
      </c>
      <c r="Q16" s="160">
        <v>50</v>
      </c>
      <c r="R16" s="160">
        <f t="shared" si="1"/>
        <v>1614.19</v>
      </c>
      <c r="S16" s="160">
        <f t="shared" si="2"/>
        <v>0</v>
      </c>
      <c r="T16" s="231">
        <f t="shared" si="3"/>
        <v>1614.19</v>
      </c>
      <c r="U16" s="92">
        <f t="shared" si="4"/>
        <v>145.27709999999999</v>
      </c>
      <c r="V16" s="92">
        <v>300</v>
      </c>
      <c r="W16" s="93">
        <v>12</v>
      </c>
      <c r="X16" s="93">
        <f t="shared" si="5"/>
        <v>19370.28</v>
      </c>
      <c r="Y16" s="93">
        <f t="shared" si="6"/>
        <v>0</v>
      </c>
      <c r="Z16" s="92">
        <f t="shared" si="7"/>
        <v>1743.3251999999998</v>
      </c>
      <c r="AA16" s="94">
        <f t="shared" si="8"/>
        <v>600</v>
      </c>
      <c r="AB16" s="155">
        <v>0</v>
      </c>
      <c r="AC16" s="1"/>
      <c r="AD16" s="1" t="s">
        <v>99</v>
      </c>
      <c r="AE16" s="138" t="s">
        <v>113</v>
      </c>
      <c r="AF16" s="139" t="s">
        <v>76</v>
      </c>
      <c r="AG16" s="1">
        <v>1614.19</v>
      </c>
      <c r="AH16" s="240">
        <f t="shared" si="9"/>
        <v>0</v>
      </c>
      <c r="AI16" s="3">
        <f t="shared" si="10"/>
        <v>114.19</v>
      </c>
      <c r="AJ16" s="3">
        <f t="shared" si="11"/>
        <v>1500</v>
      </c>
    </row>
    <row r="17" spans="1:36" s="3" customFormat="1" ht="15.6" x14ac:dyDescent="0.3">
      <c r="A17" s="62">
        <v>10</v>
      </c>
      <c r="B17" s="129"/>
      <c r="C17" s="62"/>
      <c r="D17" s="157"/>
      <c r="E17" s="62"/>
      <c r="F17" s="62"/>
      <c r="G17" s="62"/>
      <c r="H17" s="62"/>
      <c r="I17" s="62"/>
      <c r="J17" s="62"/>
      <c r="K17" s="227" t="s">
        <v>232</v>
      </c>
      <c r="L17" s="158"/>
      <c r="M17" s="89"/>
      <c r="N17" s="159"/>
      <c r="O17" s="160">
        <v>2400</v>
      </c>
      <c r="P17" s="160">
        <v>64.19</v>
      </c>
      <c r="Q17" s="160">
        <v>50</v>
      </c>
      <c r="R17" s="160">
        <f>IF(AD17="LEY N° 31131",O17+P17+Q17,0)</f>
        <v>0</v>
      </c>
      <c r="S17" s="160">
        <f>+IF(AD17="LEY N° 31131",0,O17+P17+Q17)</f>
        <v>2514.19</v>
      </c>
      <c r="T17" s="231">
        <f>+R17+S17</f>
        <v>2514.19</v>
      </c>
      <c r="U17" s="92">
        <f>IF(T17&gt;0.45*$AA$5,0.09*0.45*$AA$5,T17*0.09)</f>
        <v>212.625</v>
      </c>
      <c r="V17" s="92">
        <v>300</v>
      </c>
      <c r="W17" s="93">
        <v>12</v>
      </c>
      <c r="X17" s="93">
        <f>+R17*W17</f>
        <v>0</v>
      </c>
      <c r="Y17" s="93">
        <f>+S17*W17</f>
        <v>30170.28</v>
      </c>
      <c r="Z17" s="92">
        <f>+U17*W17</f>
        <v>2551.5</v>
      </c>
      <c r="AA17" s="94">
        <f>+V17*2</f>
        <v>600</v>
      </c>
      <c r="AB17" s="155"/>
      <c r="AC17" s="1"/>
      <c r="AD17" s="1"/>
      <c r="AE17" s="138"/>
      <c r="AF17" s="139"/>
      <c r="AG17" s="1">
        <v>2600</v>
      </c>
      <c r="AH17" s="240">
        <f>+T17-AG17</f>
        <v>-85.809999999999945</v>
      </c>
      <c r="AI17" s="3">
        <f>+Q17+P17</f>
        <v>114.19</v>
      </c>
      <c r="AJ17" s="3">
        <f>+AG17-AI17</f>
        <v>2485.81</v>
      </c>
    </row>
    <row r="18" spans="1:36" s="3" customFormat="1" ht="15.6" x14ac:dyDescent="0.3">
      <c r="A18" s="62">
        <v>9</v>
      </c>
      <c r="B18" s="129" t="s">
        <v>118</v>
      </c>
      <c r="C18" s="62" t="s">
        <v>35</v>
      </c>
      <c r="D18" s="157" t="str">
        <f t="shared" si="0"/>
        <v>0043#9001</v>
      </c>
      <c r="E18" s="62"/>
      <c r="F18" s="62"/>
      <c r="G18" s="62"/>
      <c r="H18" s="62"/>
      <c r="I18" s="62" t="s">
        <v>95</v>
      </c>
      <c r="J18" s="62" t="s">
        <v>56</v>
      </c>
      <c r="K18" s="227" t="s">
        <v>231</v>
      </c>
      <c r="L18" s="158" t="s">
        <v>40</v>
      </c>
      <c r="M18" s="89" t="s">
        <v>216</v>
      </c>
      <c r="N18" s="159">
        <v>1</v>
      </c>
      <c r="O18" s="160">
        <v>2100</v>
      </c>
      <c r="P18" s="160">
        <v>64.19</v>
      </c>
      <c r="Q18" s="160">
        <v>50</v>
      </c>
      <c r="R18" s="160">
        <f t="shared" si="1"/>
        <v>0</v>
      </c>
      <c r="S18" s="160">
        <f t="shared" si="2"/>
        <v>2214.19</v>
      </c>
      <c r="T18" s="231">
        <f t="shared" si="3"/>
        <v>2214.19</v>
      </c>
      <c r="U18" s="92">
        <f t="shared" si="4"/>
        <v>199.27709999999999</v>
      </c>
      <c r="V18" s="92">
        <v>300</v>
      </c>
      <c r="W18" s="93">
        <v>12</v>
      </c>
      <c r="X18" s="93">
        <f t="shared" si="5"/>
        <v>0</v>
      </c>
      <c r="Y18" s="93">
        <f t="shared" si="6"/>
        <v>26570.28</v>
      </c>
      <c r="Z18" s="92">
        <f t="shared" si="7"/>
        <v>2391.3251999999998</v>
      </c>
      <c r="AA18" s="94">
        <f t="shared" si="8"/>
        <v>600</v>
      </c>
      <c r="AB18" s="155">
        <v>0</v>
      </c>
      <c r="AC18" s="1"/>
      <c r="AD18" s="1" t="s">
        <v>100</v>
      </c>
      <c r="AE18" s="138" t="s">
        <v>113</v>
      </c>
      <c r="AF18" s="139" t="s">
        <v>76</v>
      </c>
      <c r="AG18" s="1">
        <v>2400</v>
      </c>
      <c r="AH18" s="240">
        <f t="shared" si="9"/>
        <v>-185.80999999999995</v>
      </c>
      <c r="AI18" s="3">
        <f t="shared" si="10"/>
        <v>114.19</v>
      </c>
      <c r="AJ18" s="3">
        <f t="shared" si="11"/>
        <v>2285.81</v>
      </c>
    </row>
    <row r="19" spans="1:36" s="3" customFormat="1" ht="15.6" x14ac:dyDescent="0.3">
      <c r="A19" s="62">
        <v>11</v>
      </c>
      <c r="B19" s="129" t="s">
        <v>118</v>
      </c>
      <c r="C19" s="62" t="s">
        <v>35</v>
      </c>
      <c r="D19" s="157" t="str">
        <f>+CONCATENATE(B19,"#",C19)</f>
        <v>0043#9001</v>
      </c>
      <c r="E19" s="62"/>
      <c r="F19" s="62"/>
      <c r="G19" s="62"/>
      <c r="H19" s="62"/>
      <c r="I19" s="62" t="s">
        <v>94</v>
      </c>
      <c r="J19" s="62" t="s">
        <v>85</v>
      </c>
      <c r="K19" s="227" t="s">
        <v>234</v>
      </c>
      <c r="L19" s="158" t="s">
        <v>40</v>
      </c>
      <c r="M19" s="89" t="s">
        <v>216</v>
      </c>
      <c r="N19" s="159">
        <v>1</v>
      </c>
      <c r="O19" s="160">
        <v>2200</v>
      </c>
      <c r="P19" s="160">
        <v>64.19</v>
      </c>
      <c r="Q19" s="160">
        <v>50</v>
      </c>
      <c r="R19" s="160">
        <f t="shared" si="1"/>
        <v>0</v>
      </c>
      <c r="S19" s="160">
        <f t="shared" si="2"/>
        <v>2314.19</v>
      </c>
      <c r="T19" s="231">
        <f t="shared" si="3"/>
        <v>2314.19</v>
      </c>
      <c r="U19" s="92">
        <f t="shared" si="4"/>
        <v>208.27709999999999</v>
      </c>
      <c r="V19" s="92">
        <v>300</v>
      </c>
      <c r="W19" s="93">
        <v>12</v>
      </c>
      <c r="X19" s="93">
        <f t="shared" si="5"/>
        <v>0</v>
      </c>
      <c r="Y19" s="93">
        <f t="shared" si="6"/>
        <v>27770.28</v>
      </c>
      <c r="Z19" s="92">
        <f t="shared" si="7"/>
        <v>2499.3251999999998</v>
      </c>
      <c r="AA19" s="94">
        <f t="shared" si="8"/>
        <v>600</v>
      </c>
      <c r="AB19" s="155">
        <v>0</v>
      </c>
      <c r="AC19" s="1">
        <v>1</v>
      </c>
      <c r="AD19" s="1" t="s">
        <v>100</v>
      </c>
      <c r="AE19" s="138" t="s">
        <v>116</v>
      </c>
      <c r="AF19" s="139" t="s">
        <v>76</v>
      </c>
      <c r="AG19" s="1">
        <v>2400</v>
      </c>
      <c r="AH19" s="240">
        <f t="shared" si="9"/>
        <v>-85.809999999999945</v>
      </c>
      <c r="AI19" s="3">
        <f t="shared" si="10"/>
        <v>114.19</v>
      </c>
      <c r="AJ19" s="3">
        <f t="shared" si="11"/>
        <v>2285.81</v>
      </c>
    </row>
    <row r="20" spans="1:36" s="3" customFormat="1" ht="15.6" x14ac:dyDescent="0.3">
      <c r="A20" s="62">
        <v>12</v>
      </c>
      <c r="B20" s="129"/>
      <c r="C20" s="62"/>
      <c r="D20" s="157"/>
      <c r="E20" s="62"/>
      <c r="F20" s="62"/>
      <c r="G20" s="62"/>
      <c r="H20" s="62"/>
      <c r="I20" s="62"/>
      <c r="J20" s="62"/>
      <c r="K20" s="227" t="s">
        <v>233</v>
      </c>
      <c r="L20" s="158"/>
      <c r="M20" s="89"/>
      <c r="N20" s="159"/>
      <c r="O20" s="160">
        <v>2085.81</v>
      </c>
      <c r="P20" s="160">
        <v>64.19</v>
      </c>
      <c r="Q20" s="160">
        <v>50</v>
      </c>
      <c r="R20" s="160">
        <f t="shared" si="1"/>
        <v>0</v>
      </c>
      <c r="S20" s="160">
        <f t="shared" si="2"/>
        <v>2200</v>
      </c>
      <c r="T20" s="231">
        <f t="shared" si="3"/>
        <v>2200</v>
      </c>
      <c r="U20" s="92">
        <f t="shared" si="4"/>
        <v>198</v>
      </c>
      <c r="V20" s="92">
        <v>300</v>
      </c>
      <c r="W20" s="93">
        <v>12</v>
      </c>
      <c r="X20" s="93">
        <f t="shared" si="5"/>
        <v>0</v>
      </c>
      <c r="Y20" s="93">
        <f t="shared" si="6"/>
        <v>26400</v>
      </c>
      <c r="Z20" s="92">
        <f t="shared" si="7"/>
        <v>2376</v>
      </c>
      <c r="AA20" s="94">
        <f t="shared" si="8"/>
        <v>600</v>
      </c>
      <c r="AB20" s="155"/>
      <c r="AC20" s="1"/>
      <c r="AD20" s="1"/>
      <c r="AE20" s="138"/>
      <c r="AF20" s="139"/>
      <c r="AG20" s="1">
        <v>2400</v>
      </c>
      <c r="AH20" s="240">
        <f t="shared" si="9"/>
        <v>-200</v>
      </c>
      <c r="AI20" s="3">
        <f t="shared" si="10"/>
        <v>114.19</v>
      </c>
      <c r="AJ20" s="3">
        <f t="shared" si="11"/>
        <v>2285.81</v>
      </c>
    </row>
    <row r="21" spans="1:36" s="3" customFormat="1" ht="31.2" x14ac:dyDescent="0.3">
      <c r="A21" s="62">
        <v>14</v>
      </c>
      <c r="B21" s="129" t="s">
        <v>118</v>
      </c>
      <c r="C21" s="62" t="s">
        <v>35</v>
      </c>
      <c r="D21" s="157" t="str">
        <f>+CONCATENATE(B21,"#",C21)</f>
        <v>0043#9001</v>
      </c>
      <c r="E21" s="62"/>
      <c r="F21" s="62"/>
      <c r="G21" s="62"/>
      <c r="H21" s="62"/>
      <c r="I21" s="62" t="s">
        <v>204</v>
      </c>
      <c r="J21" s="62" t="s">
        <v>211</v>
      </c>
      <c r="K21" s="227" t="s">
        <v>235</v>
      </c>
      <c r="L21" s="158" t="s">
        <v>39</v>
      </c>
      <c r="M21" s="89" t="s">
        <v>216</v>
      </c>
      <c r="N21" s="159">
        <v>1</v>
      </c>
      <c r="O21" s="160">
        <v>2085.81</v>
      </c>
      <c r="P21" s="160">
        <v>64.19</v>
      </c>
      <c r="Q21" s="160">
        <v>50</v>
      </c>
      <c r="R21" s="160">
        <f t="shared" si="1"/>
        <v>0</v>
      </c>
      <c r="S21" s="160">
        <f t="shared" si="2"/>
        <v>2200</v>
      </c>
      <c r="T21" s="231">
        <f t="shared" si="3"/>
        <v>2200</v>
      </c>
      <c r="U21" s="92">
        <f t="shared" si="4"/>
        <v>198</v>
      </c>
      <c r="V21" s="92">
        <v>300</v>
      </c>
      <c r="W21" s="93">
        <v>12</v>
      </c>
      <c r="X21" s="93">
        <f t="shared" si="5"/>
        <v>0</v>
      </c>
      <c r="Y21" s="93">
        <f t="shared" si="6"/>
        <v>26400</v>
      </c>
      <c r="Z21" s="92">
        <f t="shared" si="7"/>
        <v>2376</v>
      </c>
      <c r="AA21" s="94">
        <f t="shared" si="8"/>
        <v>600</v>
      </c>
      <c r="AB21" s="155">
        <v>0</v>
      </c>
      <c r="AC21" s="1"/>
      <c r="AD21" s="1" t="s">
        <v>101</v>
      </c>
      <c r="AE21" s="138" t="s">
        <v>115</v>
      </c>
      <c r="AF21" s="139" t="s">
        <v>76</v>
      </c>
      <c r="AG21" s="1">
        <v>2400</v>
      </c>
      <c r="AH21" s="240">
        <f t="shared" si="9"/>
        <v>-200</v>
      </c>
      <c r="AI21" s="3">
        <f t="shared" si="10"/>
        <v>114.19</v>
      </c>
      <c r="AJ21" s="3">
        <f t="shared" si="11"/>
        <v>2285.81</v>
      </c>
    </row>
    <row r="22" spans="1:36" s="3" customFormat="1" ht="15.6" x14ac:dyDescent="0.3">
      <c r="A22" s="62">
        <v>15</v>
      </c>
      <c r="B22" s="129" t="s">
        <v>118</v>
      </c>
      <c r="C22" s="62" t="s">
        <v>35</v>
      </c>
      <c r="D22" s="157" t="str">
        <f>+CONCATENATE(B22,"#",C22)</f>
        <v>0043#9001</v>
      </c>
      <c r="E22" s="62"/>
      <c r="F22" s="62"/>
      <c r="G22" s="62"/>
      <c r="H22" s="62"/>
      <c r="I22" s="62" t="s">
        <v>206</v>
      </c>
      <c r="J22" s="62" t="s">
        <v>212</v>
      </c>
      <c r="K22" s="227" t="s">
        <v>237</v>
      </c>
      <c r="L22" s="158" t="s">
        <v>39</v>
      </c>
      <c r="M22" s="89" t="s">
        <v>218</v>
      </c>
      <c r="N22" s="159">
        <v>1</v>
      </c>
      <c r="O22" s="160">
        <v>2085.81</v>
      </c>
      <c r="P22" s="160">
        <v>64.19</v>
      </c>
      <c r="Q22" s="160">
        <v>50</v>
      </c>
      <c r="R22" s="160">
        <f t="shared" si="1"/>
        <v>0</v>
      </c>
      <c r="S22" s="160">
        <f t="shared" si="2"/>
        <v>2200</v>
      </c>
      <c r="T22" s="231">
        <f t="shared" si="3"/>
        <v>2200</v>
      </c>
      <c r="U22" s="92">
        <f t="shared" si="4"/>
        <v>198</v>
      </c>
      <c r="V22" s="92">
        <v>300</v>
      </c>
      <c r="W22" s="93">
        <v>12</v>
      </c>
      <c r="X22" s="93">
        <f t="shared" si="5"/>
        <v>0</v>
      </c>
      <c r="Y22" s="93">
        <f t="shared" si="6"/>
        <v>26400</v>
      </c>
      <c r="Z22" s="92">
        <f t="shared" si="7"/>
        <v>2376</v>
      </c>
      <c r="AA22" s="94">
        <f t="shared" si="8"/>
        <v>600</v>
      </c>
      <c r="AB22" s="155">
        <v>0</v>
      </c>
      <c r="AC22" s="1">
        <v>2</v>
      </c>
      <c r="AD22" s="1" t="s">
        <v>101</v>
      </c>
      <c r="AE22" s="138" t="s">
        <v>107</v>
      </c>
      <c r="AF22" s="139" t="s">
        <v>76</v>
      </c>
      <c r="AG22" s="1">
        <v>2400</v>
      </c>
      <c r="AH22" s="240">
        <f t="shared" si="9"/>
        <v>-200</v>
      </c>
      <c r="AI22" s="3">
        <f t="shared" si="10"/>
        <v>114.19</v>
      </c>
      <c r="AJ22" s="3">
        <f t="shared" si="11"/>
        <v>2285.81</v>
      </c>
    </row>
    <row r="23" spans="1:36" s="3" customFormat="1" ht="31.2" x14ac:dyDescent="0.3">
      <c r="A23" s="62">
        <v>13</v>
      </c>
      <c r="B23" s="129" t="s">
        <v>118</v>
      </c>
      <c r="C23" s="62" t="s">
        <v>35</v>
      </c>
      <c r="D23" s="157" t="str">
        <f>+CONCATENATE(B23,"#",C23)</f>
        <v>0043#9001</v>
      </c>
      <c r="E23" s="62"/>
      <c r="F23" s="62"/>
      <c r="G23" s="62"/>
      <c r="H23" s="62"/>
      <c r="I23" s="62" t="s">
        <v>203</v>
      </c>
      <c r="J23" s="62" t="s">
        <v>210</v>
      </c>
      <c r="K23" s="227" t="s">
        <v>238</v>
      </c>
      <c r="L23" s="158" t="s">
        <v>39</v>
      </c>
      <c r="M23" s="89" t="s">
        <v>216</v>
      </c>
      <c r="N23" s="159">
        <v>1</v>
      </c>
      <c r="O23" s="160">
        <v>2000</v>
      </c>
      <c r="P23" s="160">
        <v>64.19</v>
      </c>
      <c r="Q23" s="160">
        <v>50</v>
      </c>
      <c r="R23" s="160">
        <f>IF(AD23="LEY N° 31131",O23+P23+Q23,0)</f>
        <v>0</v>
      </c>
      <c r="S23" s="160">
        <f>+IF(AD23="LEY N° 31131",0,O23+P23+Q23)</f>
        <v>2114.19</v>
      </c>
      <c r="T23" s="231">
        <f>+R23+S23</f>
        <v>2114.19</v>
      </c>
      <c r="U23" s="92">
        <f>IF(T23&gt;0.45*$AA$5,0.09*0.45*$AA$5,T23*0.09)</f>
        <v>190.27709999999999</v>
      </c>
      <c r="V23" s="92">
        <v>300</v>
      </c>
      <c r="W23" s="93">
        <v>12</v>
      </c>
      <c r="X23" s="93">
        <f>+R23*W23</f>
        <v>0</v>
      </c>
      <c r="Y23" s="93">
        <f>+S23*W23</f>
        <v>25370.28</v>
      </c>
      <c r="Z23" s="92">
        <f>+U23*W23</f>
        <v>2283.3251999999998</v>
      </c>
      <c r="AA23" s="94">
        <f>+V23*2</f>
        <v>600</v>
      </c>
      <c r="AB23" s="155">
        <v>0</v>
      </c>
      <c r="AC23" s="1"/>
      <c r="AD23" s="1" t="s">
        <v>100</v>
      </c>
      <c r="AE23" s="138" t="s">
        <v>115</v>
      </c>
      <c r="AF23" s="139" t="s">
        <v>76</v>
      </c>
      <c r="AG23" s="1">
        <v>2400</v>
      </c>
      <c r="AH23" s="240">
        <f>+T23-AG23</f>
        <v>-285.80999999999995</v>
      </c>
      <c r="AI23" s="3">
        <f>+Q23+P23</f>
        <v>114.19</v>
      </c>
      <c r="AJ23" s="3">
        <f>+AG23-AI23</f>
        <v>2285.81</v>
      </c>
    </row>
    <row r="24" spans="1:36" s="3" customFormat="1" ht="15.6" x14ac:dyDescent="0.3">
      <c r="A24" s="62">
        <v>16</v>
      </c>
      <c r="B24" s="129" t="s">
        <v>118</v>
      </c>
      <c r="C24" s="62" t="s">
        <v>35</v>
      </c>
      <c r="D24" s="157" t="str">
        <f t="shared" si="0"/>
        <v>0043#9001</v>
      </c>
      <c r="E24" s="62"/>
      <c r="F24" s="62"/>
      <c r="G24" s="62"/>
      <c r="H24" s="62"/>
      <c r="I24" s="62" t="s">
        <v>79</v>
      </c>
      <c r="J24" s="62" t="s">
        <v>58</v>
      </c>
      <c r="K24" s="228" t="s">
        <v>64</v>
      </c>
      <c r="L24" s="158" t="s">
        <v>40</v>
      </c>
      <c r="M24" s="89" t="s">
        <v>216</v>
      </c>
      <c r="N24" s="159">
        <v>1</v>
      </c>
      <c r="O24" s="160">
        <v>2085.81</v>
      </c>
      <c r="P24" s="160">
        <v>64.19</v>
      </c>
      <c r="Q24" s="160">
        <v>50</v>
      </c>
      <c r="R24" s="160">
        <f t="shared" si="1"/>
        <v>0</v>
      </c>
      <c r="S24" s="160">
        <f t="shared" si="2"/>
        <v>2200</v>
      </c>
      <c r="T24" s="231">
        <f t="shared" si="3"/>
        <v>2200</v>
      </c>
      <c r="U24" s="92">
        <f t="shared" si="4"/>
        <v>198</v>
      </c>
      <c r="V24" s="92">
        <v>300</v>
      </c>
      <c r="W24" s="93">
        <v>12</v>
      </c>
      <c r="X24" s="93">
        <f t="shared" si="5"/>
        <v>0</v>
      </c>
      <c r="Y24" s="93">
        <f t="shared" si="6"/>
        <v>26400</v>
      </c>
      <c r="Z24" s="92">
        <f t="shared" si="7"/>
        <v>2376</v>
      </c>
      <c r="AA24" s="94">
        <f t="shared" si="8"/>
        <v>600</v>
      </c>
      <c r="AB24" s="155">
        <v>0</v>
      </c>
      <c r="AC24" s="1"/>
      <c r="AD24" s="1" t="s">
        <v>100</v>
      </c>
      <c r="AE24" s="138" t="s">
        <v>113</v>
      </c>
      <c r="AF24" s="139" t="s">
        <v>76</v>
      </c>
      <c r="AG24" s="1">
        <v>2200</v>
      </c>
      <c r="AH24" s="240">
        <f t="shared" si="9"/>
        <v>0</v>
      </c>
      <c r="AI24" s="3">
        <f t="shared" si="10"/>
        <v>114.19</v>
      </c>
      <c r="AJ24" s="3">
        <f t="shared" si="11"/>
        <v>2085.81</v>
      </c>
    </row>
    <row r="25" spans="1:36" s="3" customFormat="1" ht="15.6" x14ac:dyDescent="0.3">
      <c r="A25" s="62">
        <v>17</v>
      </c>
      <c r="B25" s="129" t="s">
        <v>118</v>
      </c>
      <c r="C25" s="62" t="s">
        <v>35</v>
      </c>
      <c r="D25" s="157" t="str">
        <f>+CONCATENATE(B25,"#",C25)</f>
        <v>0043#9001</v>
      </c>
      <c r="E25" s="62"/>
      <c r="F25" s="62"/>
      <c r="G25" s="62"/>
      <c r="H25" s="62"/>
      <c r="I25" s="62" t="s">
        <v>205</v>
      </c>
      <c r="J25" s="62" t="s">
        <v>83</v>
      </c>
      <c r="K25" s="228" t="s">
        <v>228</v>
      </c>
      <c r="L25" s="158" t="s">
        <v>39</v>
      </c>
      <c r="M25" s="89" t="s">
        <v>216</v>
      </c>
      <c r="N25" s="159">
        <v>1</v>
      </c>
      <c r="O25" s="160">
        <v>1935.81</v>
      </c>
      <c r="P25" s="160">
        <v>64.19</v>
      </c>
      <c r="Q25" s="160">
        <v>50</v>
      </c>
      <c r="R25" s="160">
        <f t="shared" si="1"/>
        <v>0</v>
      </c>
      <c r="S25" s="160">
        <f t="shared" si="2"/>
        <v>2050</v>
      </c>
      <c r="T25" s="231">
        <f t="shared" si="3"/>
        <v>2050</v>
      </c>
      <c r="U25" s="92">
        <f t="shared" si="4"/>
        <v>184.5</v>
      </c>
      <c r="V25" s="92">
        <v>300</v>
      </c>
      <c r="W25" s="93">
        <v>12</v>
      </c>
      <c r="X25" s="93">
        <f t="shared" si="5"/>
        <v>0</v>
      </c>
      <c r="Y25" s="93">
        <f t="shared" si="6"/>
        <v>24600</v>
      </c>
      <c r="Z25" s="92">
        <f t="shared" si="7"/>
        <v>2214</v>
      </c>
      <c r="AA25" s="94">
        <f t="shared" si="8"/>
        <v>600</v>
      </c>
      <c r="AB25" s="155">
        <v>0</v>
      </c>
      <c r="AC25" s="1">
        <v>1</v>
      </c>
      <c r="AD25" s="1" t="s">
        <v>101</v>
      </c>
      <c r="AE25" s="138" t="s">
        <v>116</v>
      </c>
      <c r="AF25" s="139" t="s">
        <v>76</v>
      </c>
      <c r="AG25" s="1">
        <v>2050</v>
      </c>
      <c r="AH25" s="240">
        <f t="shared" si="9"/>
        <v>0</v>
      </c>
      <c r="AI25" s="3">
        <f t="shared" si="10"/>
        <v>114.19</v>
      </c>
      <c r="AJ25" s="3">
        <f t="shared" si="11"/>
        <v>1935.81</v>
      </c>
    </row>
    <row r="26" spans="1:36" s="3" customFormat="1" ht="15.6" x14ac:dyDescent="0.3">
      <c r="A26" s="62">
        <v>18</v>
      </c>
      <c r="B26" s="129" t="s">
        <v>118</v>
      </c>
      <c r="C26" s="62" t="s">
        <v>35</v>
      </c>
      <c r="D26" s="157" t="str">
        <f>+CONCATENATE(B26,"#",C26)</f>
        <v>0043#9001</v>
      </c>
      <c r="E26" s="62"/>
      <c r="F26" s="62"/>
      <c r="G26" s="62"/>
      <c r="H26" s="62"/>
      <c r="I26" s="62" t="s">
        <v>137</v>
      </c>
      <c r="J26" s="62" t="s">
        <v>84</v>
      </c>
      <c r="K26" s="228" t="s">
        <v>229</v>
      </c>
      <c r="L26" s="158" t="s">
        <v>39</v>
      </c>
      <c r="M26" s="89" t="s">
        <v>216</v>
      </c>
      <c r="N26" s="159">
        <v>1</v>
      </c>
      <c r="O26" s="160">
        <v>1985.81</v>
      </c>
      <c r="P26" s="160">
        <v>64.19</v>
      </c>
      <c r="Q26" s="160">
        <v>50</v>
      </c>
      <c r="R26" s="160">
        <f t="shared" si="1"/>
        <v>0</v>
      </c>
      <c r="S26" s="160">
        <f t="shared" si="2"/>
        <v>2100</v>
      </c>
      <c r="T26" s="231">
        <f t="shared" si="3"/>
        <v>2100</v>
      </c>
      <c r="U26" s="92">
        <f t="shared" si="4"/>
        <v>189</v>
      </c>
      <c r="V26" s="92">
        <v>300</v>
      </c>
      <c r="W26" s="93">
        <v>12</v>
      </c>
      <c r="X26" s="93">
        <f t="shared" si="5"/>
        <v>0</v>
      </c>
      <c r="Y26" s="93">
        <f t="shared" si="6"/>
        <v>25200</v>
      </c>
      <c r="Z26" s="92">
        <f t="shared" si="7"/>
        <v>2268</v>
      </c>
      <c r="AA26" s="94">
        <f t="shared" si="8"/>
        <v>600</v>
      </c>
      <c r="AB26" s="155">
        <v>0</v>
      </c>
      <c r="AC26" s="1">
        <v>1</v>
      </c>
      <c r="AD26" s="1" t="s">
        <v>100</v>
      </c>
      <c r="AE26" s="138" t="s">
        <v>116</v>
      </c>
      <c r="AF26" s="139" t="s">
        <v>76</v>
      </c>
      <c r="AG26" s="1">
        <v>2100</v>
      </c>
      <c r="AH26" s="240">
        <f t="shared" si="9"/>
        <v>0</v>
      </c>
      <c r="AI26" s="3">
        <f t="shared" si="10"/>
        <v>114.19</v>
      </c>
      <c r="AJ26" s="3">
        <f t="shared" si="11"/>
        <v>1985.81</v>
      </c>
    </row>
    <row r="27" spans="1:36" s="3" customFormat="1" ht="15.6" x14ac:dyDescent="0.3">
      <c r="A27" s="62">
        <v>19</v>
      </c>
      <c r="B27" s="129" t="s">
        <v>118</v>
      </c>
      <c r="C27" s="62" t="s">
        <v>35</v>
      </c>
      <c r="D27" s="157" t="str">
        <f>+CONCATENATE(B27,"#",C27)</f>
        <v>0043#9001</v>
      </c>
      <c r="E27" s="62"/>
      <c r="F27" s="62"/>
      <c r="G27" s="62"/>
      <c r="H27" s="62"/>
      <c r="I27" s="62" t="s">
        <v>129</v>
      </c>
      <c r="J27" s="62" t="s">
        <v>92</v>
      </c>
      <c r="K27" s="228" t="s">
        <v>230</v>
      </c>
      <c r="L27" s="158" t="s">
        <v>39</v>
      </c>
      <c r="M27" s="89" t="s">
        <v>216</v>
      </c>
      <c r="N27" s="159">
        <v>1</v>
      </c>
      <c r="O27" s="160">
        <v>1935.81</v>
      </c>
      <c r="P27" s="160">
        <v>64.19</v>
      </c>
      <c r="Q27" s="160">
        <v>50</v>
      </c>
      <c r="R27" s="160">
        <f t="shared" si="1"/>
        <v>0</v>
      </c>
      <c r="S27" s="160">
        <f t="shared" si="2"/>
        <v>2050</v>
      </c>
      <c r="T27" s="231">
        <f t="shared" si="3"/>
        <v>2050</v>
      </c>
      <c r="U27" s="92">
        <f t="shared" si="4"/>
        <v>184.5</v>
      </c>
      <c r="V27" s="92">
        <v>300</v>
      </c>
      <c r="W27" s="93">
        <v>12</v>
      </c>
      <c r="X27" s="93">
        <f t="shared" si="5"/>
        <v>0</v>
      </c>
      <c r="Y27" s="93">
        <f t="shared" si="6"/>
        <v>24600</v>
      </c>
      <c r="Z27" s="92">
        <f t="shared" si="7"/>
        <v>2214</v>
      </c>
      <c r="AA27" s="94">
        <f t="shared" si="8"/>
        <v>600</v>
      </c>
      <c r="AB27" s="155">
        <v>0</v>
      </c>
      <c r="AC27" s="1">
        <v>1</v>
      </c>
      <c r="AD27" s="1" t="s">
        <v>101</v>
      </c>
      <c r="AE27" s="138" t="s">
        <v>107</v>
      </c>
      <c r="AF27" s="139" t="s">
        <v>76</v>
      </c>
      <c r="AG27" s="1">
        <v>2050</v>
      </c>
      <c r="AH27" s="240">
        <f t="shared" si="9"/>
        <v>0</v>
      </c>
      <c r="AI27" s="3">
        <f t="shared" si="10"/>
        <v>114.19</v>
      </c>
      <c r="AJ27" s="3">
        <f t="shared" si="11"/>
        <v>1935.81</v>
      </c>
    </row>
    <row r="28" spans="1:36" s="3" customFormat="1" ht="31.2" x14ac:dyDescent="0.3">
      <c r="A28" s="62">
        <v>20</v>
      </c>
      <c r="B28" s="129" t="s">
        <v>118</v>
      </c>
      <c r="C28" s="62" t="s">
        <v>35</v>
      </c>
      <c r="D28" s="157" t="str">
        <f>+CONCATENATE(B28,"#",C28)</f>
        <v>0043#9001</v>
      </c>
      <c r="E28" s="62"/>
      <c r="F28" s="62"/>
      <c r="G28" s="62"/>
      <c r="H28" s="62"/>
      <c r="I28" s="62" t="s">
        <v>200</v>
      </c>
      <c r="J28" s="62" t="s">
        <v>62</v>
      </c>
      <c r="K28" s="228" t="s">
        <v>66</v>
      </c>
      <c r="L28" s="158" t="s">
        <v>40</v>
      </c>
      <c r="M28" s="89" t="s">
        <v>216</v>
      </c>
      <c r="N28" s="159">
        <v>1</v>
      </c>
      <c r="O28" s="160">
        <v>2700</v>
      </c>
      <c r="P28" s="160">
        <v>64.19</v>
      </c>
      <c r="Q28" s="160">
        <v>50</v>
      </c>
      <c r="R28" s="160">
        <f t="shared" si="1"/>
        <v>0</v>
      </c>
      <c r="S28" s="160">
        <f t="shared" si="2"/>
        <v>2814.19</v>
      </c>
      <c r="T28" s="231">
        <f t="shared" si="3"/>
        <v>2814.19</v>
      </c>
      <c r="U28" s="92">
        <f t="shared" si="4"/>
        <v>212.625</v>
      </c>
      <c r="V28" s="92">
        <v>300</v>
      </c>
      <c r="W28" s="93">
        <v>12</v>
      </c>
      <c r="X28" s="93">
        <f t="shared" si="5"/>
        <v>0</v>
      </c>
      <c r="Y28" s="93">
        <f t="shared" si="6"/>
        <v>33770.28</v>
      </c>
      <c r="Z28" s="92">
        <f t="shared" si="7"/>
        <v>2551.5</v>
      </c>
      <c r="AA28" s="94">
        <f t="shared" si="8"/>
        <v>600</v>
      </c>
      <c r="AB28" s="155">
        <v>0</v>
      </c>
      <c r="AC28" s="1"/>
      <c r="AD28" s="1" t="s">
        <v>220</v>
      </c>
      <c r="AE28" s="138" t="s">
        <v>113</v>
      </c>
      <c r="AF28" s="139" t="s">
        <v>76</v>
      </c>
      <c r="AG28" s="1">
        <v>2914.19</v>
      </c>
      <c r="AH28" s="240">
        <f t="shared" si="9"/>
        <v>-100</v>
      </c>
      <c r="AI28" s="3">
        <f t="shared" si="10"/>
        <v>114.19</v>
      </c>
      <c r="AJ28" s="3">
        <f t="shared" si="11"/>
        <v>2800</v>
      </c>
    </row>
    <row r="29" spans="1:36" s="3" customFormat="1" ht="15.6" x14ac:dyDescent="0.3">
      <c r="A29" s="62">
        <v>21</v>
      </c>
      <c r="B29" s="129" t="s">
        <v>118</v>
      </c>
      <c r="C29" s="62" t="s">
        <v>35</v>
      </c>
      <c r="D29" s="157" t="str">
        <f>+CONCATENATE(B29,"#",C29)</f>
        <v>0043#9001</v>
      </c>
      <c r="E29" s="62"/>
      <c r="F29" s="62"/>
      <c r="G29" s="62"/>
      <c r="H29" s="62"/>
      <c r="I29" s="62" t="s">
        <v>93</v>
      </c>
      <c r="J29" s="62" t="s">
        <v>71</v>
      </c>
      <c r="K29" s="228" t="s">
        <v>97</v>
      </c>
      <c r="L29" s="158" t="s">
        <v>40</v>
      </c>
      <c r="M29" s="89" t="s">
        <v>216</v>
      </c>
      <c r="N29" s="159">
        <v>1</v>
      </c>
      <c r="O29" s="160">
        <v>2385.81</v>
      </c>
      <c r="P29" s="160">
        <v>64.19</v>
      </c>
      <c r="Q29" s="160">
        <v>50</v>
      </c>
      <c r="R29" s="160">
        <f t="shared" si="1"/>
        <v>0</v>
      </c>
      <c r="S29" s="160">
        <f t="shared" si="2"/>
        <v>2500</v>
      </c>
      <c r="T29" s="231">
        <f t="shared" si="3"/>
        <v>2500</v>
      </c>
      <c r="U29" s="92">
        <f t="shared" si="4"/>
        <v>212.625</v>
      </c>
      <c r="V29" s="92">
        <v>300</v>
      </c>
      <c r="W29" s="93">
        <v>12</v>
      </c>
      <c r="X29" s="93">
        <f t="shared" si="5"/>
        <v>0</v>
      </c>
      <c r="Y29" s="93">
        <f t="shared" si="6"/>
        <v>30000</v>
      </c>
      <c r="Z29" s="92">
        <f t="shared" si="7"/>
        <v>2551.5</v>
      </c>
      <c r="AA29" s="94">
        <f t="shared" si="8"/>
        <v>600</v>
      </c>
      <c r="AB29" s="155">
        <v>0</v>
      </c>
      <c r="AC29" s="1"/>
      <c r="AD29" s="1" t="s">
        <v>101</v>
      </c>
      <c r="AE29" s="138" t="s">
        <v>106</v>
      </c>
      <c r="AF29" s="139" t="s">
        <v>76</v>
      </c>
      <c r="AG29" s="1">
        <v>2500</v>
      </c>
      <c r="AH29" s="240">
        <f t="shared" si="9"/>
        <v>0</v>
      </c>
      <c r="AI29" s="3">
        <f t="shared" si="10"/>
        <v>114.19</v>
      </c>
      <c r="AJ29" s="3">
        <f t="shared" si="11"/>
        <v>2385.81</v>
      </c>
    </row>
    <row r="30" spans="1:36" s="3" customFormat="1" ht="15.6" x14ac:dyDescent="0.3">
      <c r="A30" s="62">
        <v>22</v>
      </c>
      <c r="B30" s="129" t="s">
        <v>118</v>
      </c>
      <c r="C30" s="62" t="s">
        <v>35</v>
      </c>
      <c r="D30" s="157" t="str">
        <f>+CONCATENATE(B30,"#",C30)</f>
        <v>0043#9001</v>
      </c>
      <c r="E30" s="62"/>
      <c r="F30" s="62"/>
      <c r="G30" s="62"/>
      <c r="H30" s="62"/>
      <c r="I30" s="62" t="s">
        <v>128</v>
      </c>
      <c r="J30" s="62" t="s">
        <v>73</v>
      </c>
      <c r="K30" s="228" t="s">
        <v>75</v>
      </c>
      <c r="L30" s="158" t="s">
        <v>40</v>
      </c>
      <c r="M30" s="89" t="s">
        <v>216</v>
      </c>
      <c r="N30" s="159">
        <v>1</v>
      </c>
      <c r="O30" s="160">
        <v>2720</v>
      </c>
      <c r="P30" s="160">
        <v>64.19</v>
      </c>
      <c r="Q30" s="160">
        <v>50</v>
      </c>
      <c r="R30" s="160">
        <f t="shared" si="1"/>
        <v>0</v>
      </c>
      <c r="S30" s="160">
        <f t="shared" si="2"/>
        <v>2834.19</v>
      </c>
      <c r="T30" s="231">
        <f t="shared" si="3"/>
        <v>2834.19</v>
      </c>
      <c r="U30" s="92">
        <f t="shared" si="4"/>
        <v>212.625</v>
      </c>
      <c r="V30" s="92">
        <v>300</v>
      </c>
      <c r="W30" s="93">
        <v>12</v>
      </c>
      <c r="X30" s="93">
        <f t="shared" si="5"/>
        <v>0</v>
      </c>
      <c r="Y30" s="93">
        <f t="shared" si="6"/>
        <v>34010.28</v>
      </c>
      <c r="Z30" s="92">
        <f t="shared" si="7"/>
        <v>2551.5</v>
      </c>
      <c r="AA30" s="94">
        <f t="shared" si="8"/>
        <v>600</v>
      </c>
      <c r="AB30" s="155">
        <v>0</v>
      </c>
      <c r="AC30" s="1"/>
      <c r="AD30" s="1" t="s">
        <v>100</v>
      </c>
      <c r="AE30" s="138" t="s">
        <v>114</v>
      </c>
      <c r="AF30" s="139" t="s">
        <v>76</v>
      </c>
      <c r="AG30" s="1">
        <v>2914.19</v>
      </c>
      <c r="AH30" s="240">
        <f t="shared" si="9"/>
        <v>-80</v>
      </c>
      <c r="AI30" s="3">
        <f t="shared" si="10"/>
        <v>114.19</v>
      </c>
      <c r="AJ30" s="3">
        <f t="shared" si="11"/>
        <v>2800</v>
      </c>
    </row>
    <row r="31" spans="1:36" s="3" customFormat="1" ht="15.6" x14ac:dyDescent="0.3">
      <c r="A31" s="62">
        <v>23</v>
      </c>
      <c r="B31" s="129" t="s">
        <v>118</v>
      </c>
      <c r="C31" s="62" t="s">
        <v>35</v>
      </c>
      <c r="D31" s="157" t="str">
        <f>+CONCATENATE(B31,"#",C31)</f>
        <v>0043#9001</v>
      </c>
      <c r="E31" s="62"/>
      <c r="F31" s="62"/>
      <c r="G31" s="62"/>
      <c r="H31" s="62"/>
      <c r="I31" s="62" t="s">
        <v>80</v>
      </c>
      <c r="J31" s="62" t="s">
        <v>78</v>
      </c>
      <c r="K31" s="228" t="s">
        <v>74</v>
      </c>
      <c r="L31" s="158" t="s">
        <v>39</v>
      </c>
      <c r="M31" s="89" t="s">
        <v>216</v>
      </c>
      <c r="N31" s="159">
        <v>1</v>
      </c>
      <c r="O31" s="160">
        <v>1985.81</v>
      </c>
      <c r="P31" s="160">
        <v>64.19</v>
      </c>
      <c r="Q31" s="160">
        <v>50</v>
      </c>
      <c r="R31" s="160">
        <f t="shared" si="1"/>
        <v>0</v>
      </c>
      <c r="S31" s="160">
        <f t="shared" si="2"/>
        <v>2100</v>
      </c>
      <c r="T31" s="231">
        <f t="shared" si="3"/>
        <v>2100</v>
      </c>
      <c r="U31" s="92">
        <f t="shared" si="4"/>
        <v>189</v>
      </c>
      <c r="V31" s="92">
        <v>300</v>
      </c>
      <c r="W31" s="93">
        <v>12</v>
      </c>
      <c r="X31" s="93">
        <f t="shared" si="5"/>
        <v>0</v>
      </c>
      <c r="Y31" s="93">
        <f t="shared" si="6"/>
        <v>25200</v>
      </c>
      <c r="Z31" s="92">
        <f t="shared" si="7"/>
        <v>2268</v>
      </c>
      <c r="AA31" s="94">
        <f t="shared" si="8"/>
        <v>600</v>
      </c>
      <c r="AB31" s="155">
        <v>0</v>
      </c>
      <c r="AC31" s="1"/>
      <c r="AD31" s="1" t="s">
        <v>100</v>
      </c>
      <c r="AE31" s="138" t="s">
        <v>115</v>
      </c>
      <c r="AF31" s="139" t="s">
        <v>76</v>
      </c>
      <c r="AG31" s="1">
        <v>2100</v>
      </c>
      <c r="AH31" s="240">
        <f t="shared" si="9"/>
        <v>0</v>
      </c>
      <c r="AI31" s="3">
        <f t="shared" si="10"/>
        <v>114.19</v>
      </c>
      <c r="AJ31" s="3">
        <f t="shared" si="11"/>
        <v>1985.81</v>
      </c>
    </row>
    <row r="32" spans="1:36" s="3" customFormat="1" ht="15.6" x14ac:dyDescent="0.3">
      <c r="A32" s="62">
        <v>24</v>
      </c>
      <c r="B32" s="129" t="s">
        <v>118</v>
      </c>
      <c r="C32" s="62" t="s">
        <v>35</v>
      </c>
      <c r="D32" s="157" t="str">
        <f>+CONCATENATE(B32,"#",C32)</f>
        <v>0043#9001</v>
      </c>
      <c r="E32" s="62"/>
      <c r="F32" s="62"/>
      <c r="G32" s="62"/>
      <c r="H32" s="62"/>
      <c r="I32" s="62" t="s">
        <v>130</v>
      </c>
      <c r="J32" s="62" t="s">
        <v>90</v>
      </c>
      <c r="K32" s="228" t="s">
        <v>127</v>
      </c>
      <c r="L32" s="158" t="s">
        <v>40</v>
      </c>
      <c r="M32" s="89" t="s">
        <v>217</v>
      </c>
      <c r="N32" s="159">
        <v>1</v>
      </c>
      <c r="O32" s="160">
        <v>2800</v>
      </c>
      <c r="P32" s="160">
        <v>64.19</v>
      </c>
      <c r="Q32" s="160">
        <v>50</v>
      </c>
      <c r="R32" s="160">
        <f t="shared" si="1"/>
        <v>0</v>
      </c>
      <c r="S32" s="160">
        <f t="shared" si="2"/>
        <v>2914.19</v>
      </c>
      <c r="T32" s="231">
        <f t="shared" si="3"/>
        <v>2914.19</v>
      </c>
      <c r="U32" s="92">
        <f t="shared" si="4"/>
        <v>212.625</v>
      </c>
      <c r="V32" s="92">
        <v>300</v>
      </c>
      <c r="W32" s="93">
        <v>12</v>
      </c>
      <c r="X32" s="93">
        <f t="shared" si="5"/>
        <v>0</v>
      </c>
      <c r="Y32" s="93">
        <f t="shared" si="6"/>
        <v>34970.28</v>
      </c>
      <c r="Z32" s="92">
        <f t="shared" si="7"/>
        <v>2551.5</v>
      </c>
      <c r="AA32" s="94">
        <f t="shared" si="8"/>
        <v>600</v>
      </c>
      <c r="AB32" s="155">
        <v>0</v>
      </c>
      <c r="AC32" s="1">
        <v>1</v>
      </c>
      <c r="AD32" s="1" t="s">
        <v>101</v>
      </c>
      <c r="AE32" s="138" t="s">
        <v>107</v>
      </c>
      <c r="AF32" s="139" t="s">
        <v>76</v>
      </c>
      <c r="AG32" s="1">
        <v>2914.19</v>
      </c>
      <c r="AH32" s="240">
        <f t="shared" si="9"/>
        <v>0</v>
      </c>
      <c r="AI32" s="3">
        <f t="shared" si="10"/>
        <v>114.19</v>
      </c>
      <c r="AJ32" s="3">
        <f t="shared" si="11"/>
        <v>2800</v>
      </c>
    </row>
    <row r="33" spans="1:36" s="3" customFormat="1" ht="15.6" x14ac:dyDescent="0.3">
      <c r="A33" s="62">
        <v>25</v>
      </c>
      <c r="B33" s="129" t="s">
        <v>118</v>
      </c>
      <c r="C33" s="62" t="s">
        <v>35</v>
      </c>
      <c r="D33" s="157" t="str">
        <f>+CONCATENATE(B33,"#",C33)</f>
        <v>0043#9001</v>
      </c>
      <c r="E33" s="62"/>
      <c r="F33" s="62"/>
      <c r="G33" s="62"/>
      <c r="H33" s="62"/>
      <c r="I33" s="62" t="s">
        <v>131</v>
      </c>
      <c r="J33" s="62" t="s">
        <v>91</v>
      </c>
      <c r="K33" s="228" t="s">
        <v>81</v>
      </c>
      <c r="L33" s="158" t="s">
        <v>40</v>
      </c>
      <c r="M33" s="89" t="s">
        <v>218</v>
      </c>
      <c r="N33" s="159">
        <v>1</v>
      </c>
      <c r="O33" s="160">
        <v>2800</v>
      </c>
      <c r="P33" s="160">
        <v>64.19</v>
      </c>
      <c r="Q33" s="160">
        <v>50</v>
      </c>
      <c r="R33" s="160">
        <f t="shared" si="1"/>
        <v>0</v>
      </c>
      <c r="S33" s="160">
        <f t="shared" si="2"/>
        <v>2914.19</v>
      </c>
      <c r="T33" s="231">
        <f t="shared" si="3"/>
        <v>2914.19</v>
      </c>
      <c r="U33" s="92">
        <f t="shared" si="4"/>
        <v>212.625</v>
      </c>
      <c r="V33" s="92">
        <v>300</v>
      </c>
      <c r="W33" s="93">
        <v>12</v>
      </c>
      <c r="X33" s="93">
        <f t="shared" si="5"/>
        <v>0</v>
      </c>
      <c r="Y33" s="93">
        <f t="shared" si="6"/>
        <v>34970.28</v>
      </c>
      <c r="Z33" s="92">
        <f t="shared" si="7"/>
        <v>2551.5</v>
      </c>
      <c r="AA33" s="94">
        <f t="shared" si="8"/>
        <v>600</v>
      </c>
      <c r="AB33" s="155">
        <v>0</v>
      </c>
      <c r="AC33" s="1">
        <v>1</v>
      </c>
      <c r="AD33" s="1" t="s">
        <v>101</v>
      </c>
      <c r="AE33" s="138" t="s">
        <v>107</v>
      </c>
      <c r="AF33" s="139" t="s">
        <v>76</v>
      </c>
      <c r="AG33" s="1">
        <v>2914.19</v>
      </c>
      <c r="AH33" s="240">
        <f t="shared" si="9"/>
        <v>0</v>
      </c>
      <c r="AI33" s="3">
        <f t="shared" si="10"/>
        <v>114.19</v>
      </c>
      <c r="AJ33" s="3">
        <f t="shared" si="11"/>
        <v>2800</v>
      </c>
    </row>
    <row r="34" spans="1:36" s="3" customFormat="1" ht="15.6" x14ac:dyDescent="0.3">
      <c r="A34" s="62">
        <v>26</v>
      </c>
      <c r="B34" s="129" t="s">
        <v>118</v>
      </c>
      <c r="C34" s="62" t="s">
        <v>35</v>
      </c>
      <c r="D34" s="157" t="str">
        <f>+CONCATENATE(B34,"#",C34)</f>
        <v>0043#9001</v>
      </c>
      <c r="E34" s="62"/>
      <c r="F34" s="62"/>
      <c r="G34" s="62"/>
      <c r="H34" s="62"/>
      <c r="I34" s="62" t="s">
        <v>96</v>
      </c>
      <c r="J34" s="62" t="s">
        <v>82</v>
      </c>
      <c r="K34" s="228" t="s">
        <v>236</v>
      </c>
      <c r="L34" s="158" t="s">
        <v>40</v>
      </c>
      <c r="M34" s="89" t="s">
        <v>216</v>
      </c>
      <c r="N34" s="159">
        <v>1</v>
      </c>
      <c r="O34" s="160">
        <v>1998</v>
      </c>
      <c r="P34" s="160">
        <v>64.19</v>
      </c>
      <c r="Q34" s="160">
        <v>50</v>
      </c>
      <c r="R34" s="160">
        <f t="shared" si="1"/>
        <v>0</v>
      </c>
      <c r="S34" s="160">
        <f t="shared" si="2"/>
        <v>2112.19</v>
      </c>
      <c r="T34" s="231">
        <f t="shared" si="3"/>
        <v>2112.19</v>
      </c>
      <c r="U34" s="92">
        <f t="shared" si="4"/>
        <v>190.09710000000001</v>
      </c>
      <c r="V34" s="92">
        <v>300</v>
      </c>
      <c r="W34" s="93">
        <v>12</v>
      </c>
      <c r="X34" s="93">
        <f t="shared" si="5"/>
        <v>0</v>
      </c>
      <c r="Y34" s="93">
        <f t="shared" si="6"/>
        <v>25346.28</v>
      </c>
      <c r="Z34" s="92">
        <f t="shared" si="7"/>
        <v>2281.1652000000004</v>
      </c>
      <c r="AA34" s="94">
        <f t="shared" si="8"/>
        <v>600</v>
      </c>
      <c r="AB34" s="155">
        <v>0</v>
      </c>
      <c r="AC34" s="1"/>
      <c r="AD34" s="1" t="s">
        <v>100</v>
      </c>
      <c r="AE34" s="138" t="s">
        <v>115</v>
      </c>
      <c r="AF34" s="139" t="s">
        <v>76</v>
      </c>
      <c r="AG34" s="1">
        <v>2200</v>
      </c>
      <c r="AH34" s="240">
        <f t="shared" si="9"/>
        <v>-87.809999999999945</v>
      </c>
      <c r="AI34" s="3">
        <f t="shared" si="10"/>
        <v>114.19</v>
      </c>
      <c r="AJ34" s="3">
        <f t="shared" si="11"/>
        <v>2085.81</v>
      </c>
    </row>
    <row r="35" spans="1:36" s="3" customFormat="1" ht="15.6" x14ac:dyDescent="0.3">
      <c r="A35" s="62">
        <v>27</v>
      </c>
      <c r="B35" s="129" t="s">
        <v>118</v>
      </c>
      <c r="C35" s="62" t="s">
        <v>35</v>
      </c>
      <c r="D35" s="157" t="str">
        <f t="shared" si="0"/>
        <v>0043#9001</v>
      </c>
      <c r="E35" s="62"/>
      <c r="F35" s="62"/>
      <c r="G35" s="62"/>
      <c r="H35" s="62"/>
      <c r="I35" s="62" t="s">
        <v>202</v>
      </c>
      <c r="J35" s="62" t="s">
        <v>209</v>
      </c>
      <c r="K35" s="228" t="s">
        <v>239</v>
      </c>
      <c r="L35" s="158" t="s">
        <v>39</v>
      </c>
      <c r="M35" s="89" t="s">
        <v>216</v>
      </c>
      <c r="N35" s="159">
        <v>1</v>
      </c>
      <c r="O35" s="160">
        <v>1200</v>
      </c>
      <c r="P35" s="160">
        <v>64.19</v>
      </c>
      <c r="Q35" s="160">
        <v>50</v>
      </c>
      <c r="R35" s="160">
        <f t="shared" si="1"/>
        <v>0</v>
      </c>
      <c r="S35" s="160">
        <f t="shared" si="2"/>
        <v>1314.19</v>
      </c>
      <c r="T35" s="231">
        <f t="shared" si="3"/>
        <v>1314.19</v>
      </c>
      <c r="U35" s="92">
        <f t="shared" si="4"/>
        <v>118.2771</v>
      </c>
      <c r="V35" s="92">
        <v>0</v>
      </c>
      <c r="W35" s="93">
        <v>12</v>
      </c>
      <c r="X35" s="93">
        <f t="shared" si="5"/>
        <v>0</v>
      </c>
      <c r="Y35" s="93">
        <f t="shared" si="6"/>
        <v>15770.28</v>
      </c>
      <c r="Z35" s="92">
        <f t="shared" si="7"/>
        <v>1419.3252</v>
      </c>
      <c r="AA35" s="94">
        <f t="shared" si="8"/>
        <v>0</v>
      </c>
      <c r="AB35" s="155">
        <v>0</v>
      </c>
      <c r="AC35" s="1"/>
      <c r="AD35" s="1" t="s">
        <v>101</v>
      </c>
      <c r="AE35" s="138" t="s">
        <v>221</v>
      </c>
      <c r="AF35" s="139" t="s">
        <v>76</v>
      </c>
      <c r="AG35" s="1">
        <v>2500</v>
      </c>
      <c r="AH35" s="240">
        <f t="shared" si="9"/>
        <v>-1185.81</v>
      </c>
      <c r="AI35" s="3">
        <f t="shared" si="10"/>
        <v>114.19</v>
      </c>
      <c r="AJ35" s="3">
        <f t="shared" si="11"/>
        <v>2385.81</v>
      </c>
    </row>
    <row r="36" spans="1:36" s="114" customFormat="1" ht="14.1" customHeight="1" thickBot="1" x14ac:dyDescent="0.35">
      <c r="A36" s="173" t="s">
        <v>31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5"/>
      <c r="N36" s="66">
        <f>SUM(N9:N35)</f>
        <v>25</v>
      </c>
      <c r="O36" s="66"/>
      <c r="P36" s="66"/>
      <c r="Q36" s="66"/>
      <c r="R36" s="232">
        <f>SUM(R9:R35)</f>
        <v>21413.519999999997</v>
      </c>
      <c r="S36" s="232">
        <f>SUM(S9:S35)</f>
        <v>43659.900000000009</v>
      </c>
      <c r="T36" s="232">
        <f>SUM(T9:T35)</f>
        <v>65073.420000000013</v>
      </c>
      <c r="U36" s="112">
        <f>SUM(U9:U35)</f>
        <v>5350.2597000000005</v>
      </c>
      <c r="V36" s="112">
        <f>SUM(V9:V35)</f>
        <v>7800</v>
      </c>
      <c r="W36" s="113">
        <v>12</v>
      </c>
      <c r="X36" s="112">
        <f>SUM(X9:X35)</f>
        <v>256962.24</v>
      </c>
      <c r="Y36" s="112">
        <f>SUM(Y9:Y35)</f>
        <v>523918.80000000016</v>
      </c>
      <c r="Z36" s="112">
        <f>SUM(Z9:Z35)</f>
        <v>64203.116399999999</v>
      </c>
      <c r="AA36" s="112">
        <f>SUM(AA9:AA35)</f>
        <v>15600</v>
      </c>
      <c r="AC36" s="239">
        <f>SUM(X36:AA36)</f>
        <v>860684.15640000021</v>
      </c>
      <c r="AD36" s="115"/>
      <c r="AE36" s="115"/>
      <c r="AF36" s="115"/>
      <c r="AG36" s="115">
        <v>67770.28</v>
      </c>
      <c r="AH36" s="115"/>
    </row>
    <row r="37" spans="1:36" s="2" customFormat="1" ht="14.1" customHeight="1" x14ac:dyDescent="0.3">
      <c r="A37" s="13"/>
      <c r="B37" s="11"/>
      <c r="C37" s="12"/>
      <c r="D37" s="12"/>
      <c r="E37" s="29"/>
      <c r="F37" s="12"/>
      <c r="G37" s="12"/>
      <c r="H37" s="12"/>
      <c r="I37" s="8"/>
      <c r="J37" s="8"/>
      <c r="K37" s="10"/>
      <c r="L37" s="34"/>
      <c r="M37" s="14"/>
      <c r="N37" s="32"/>
      <c r="O37" s="32"/>
      <c r="P37" s="32"/>
      <c r="Q37" s="32"/>
      <c r="R37" s="32"/>
      <c r="S37" s="32"/>
      <c r="T37" s="233"/>
      <c r="AC37" s="1"/>
      <c r="AD37" s="1"/>
      <c r="AE37" s="1"/>
      <c r="AF37" s="1"/>
      <c r="AG37" s="1"/>
      <c r="AH37" s="1"/>
    </row>
    <row r="38" spans="1:36" s="2" customFormat="1" ht="14.1" customHeight="1" thickBot="1" x14ac:dyDescent="0.35">
      <c r="A38" s="13"/>
      <c r="B38" s="11"/>
      <c r="C38" s="12"/>
      <c r="D38" s="12"/>
      <c r="E38" s="29"/>
      <c r="F38" s="12"/>
      <c r="G38" s="12"/>
      <c r="H38" s="12"/>
      <c r="I38" s="8"/>
      <c r="J38" s="8"/>
      <c r="K38" s="10"/>
      <c r="L38" s="34"/>
      <c r="M38" s="14"/>
      <c r="N38" s="32"/>
      <c r="O38" s="32"/>
      <c r="P38" s="32"/>
      <c r="Q38" s="32"/>
      <c r="R38" s="32"/>
      <c r="S38" s="32"/>
      <c r="T38" s="233"/>
      <c r="AC38" s="1"/>
      <c r="AD38" s="1"/>
      <c r="AE38" s="1"/>
      <c r="AF38" s="1"/>
      <c r="AG38" s="1"/>
      <c r="AH38" s="1"/>
    </row>
    <row r="39" spans="1:36" s="61" customFormat="1" ht="18.600000000000001" thickBot="1" x14ac:dyDescent="0.4">
      <c r="A39" s="49"/>
      <c r="B39" s="50"/>
      <c r="C39" s="51"/>
      <c r="D39" s="51"/>
      <c r="E39" s="52"/>
      <c r="F39" s="51"/>
      <c r="G39" s="51"/>
      <c r="H39" s="51"/>
      <c r="I39" s="53"/>
      <c r="J39" s="53"/>
      <c r="K39" s="54"/>
      <c r="L39" s="55"/>
      <c r="M39" s="56"/>
      <c r="N39" s="53"/>
      <c r="O39" s="53"/>
      <c r="P39" s="53"/>
      <c r="Q39" s="53"/>
      <c r="R39" s="53"/>
      <c r="S39" s="53"/>
      <c r="T39" s="234"/>
      <c r="U39" s="58"/>
      <c r="V39" s="58"/>
      <c r="W39" s="59" t="s">
        <v>32</v>
      </c>
      <c r="X39" s="59"/>
      <c r="Y39" s="59"/>
      <c r="Z39" s="176">
        <f>++X36+Y36+Z36+AA36</f>
        <v>860684.15640000021</v>
      </c>
      <c r="AA39" s="177"/>
      <c r="AB39" s="60"/>
      <c r="AC39" s="61">
        <f>27*600</f>
        <v>16200</v>
      </c>
    </row>
    <row r="40" spans="1:36" s="61" customFormat="1" ht="25.5" customHeight="1" thickBot="1" x14ac:dyDescent="0.4">
      <c r="A40" s="49"/>
      <c r="B40" s="50"/>
      <c r="C40" s="51"/>
      <c r="D40" s="51"/>
      <c r="E40" s="52"/>
      <c r="F40" s="51"/>
      <c r="G40" s="51"/>
      <c r="H40" s="51"/>
      <c r="I40" s="53"/>
      <c r="J40" s="53"/>
      <c r="K40" s="54"/>
      <c r="L40" s="55"/>
      <c r="M40" s="56"/>
      <c r="N40" s="53"/>
      <c r="O40" s="53"/>
      <c r="P40" s="53"/>
      <c r="Q40" s="53"/>
      <c r="R40" s="53"/>
      <c r="S40" s="53"/>
      <c r="T40" s="234"/>
      <c r="U40" s="58"/>
      <c r="V40" s="58"/>
      <c r="W40" s="59"/>
      <c r="X40" s="59"/>
      <c r="Y40" s="59"/>
      <c r="Z40" s="238">
        <v>860691</v>
      </c>
      <c r="AA40" s="238"/>
      <c r="AB40" s="60"/>
    </row>
    <row r="41" spans="1:36" s="85" customFormat="1" ht="24.75" customHeight="1" x14ac:dyDescent="0.3">
      <c r="A41" s="79"/>
      <c r="B41" s="80"/>
      <c r="C41" s="79"/>
      <c r="D41" s="79"/>
      <c r="E41" s="79"/>
      <c r="F41" s="79"/>
      <c r="G41" s="79"/>
      <c r="I41" s="86" t="s">
        <v>14</v>
      </c>
      <c r="J41" s="86" t="s">
        <v>16</v>
      </c>
      <c r="K41" s="86" t="s">
        <v>120</v>
      </c>
      <c r="L41" s="86" t="s">
        <v>70</v>
      </c>
      <c r="M41" s="86" t="s">
        <v>119</v>
      </c>
      <c r="N41" s="86" t="s">
        <v>72</v>
      </c>
      <c r="O41" s="86" t="s">
        <v>125</v>
      </c>
      <c r="P41" s="86" t="s">
        <v>126</v>
      </c>
      <c r="Q41" s="152" t="str">
        <f>+IF(Q46&lt;0,"DEFICIT","SALDO")</f>
        <v>SALDO</v>
      </c>
      <c r="R41" s="82"/>
      <c r="S41" s="82"/>
      <c r="T41" s="235"/>
      <c r="U41" s="82"/>
      <c r="V41" s="82"/>
      <c r="W41" s="82"/>
      <c r="X41" s="82">
        <f>+W36*U36</f>
        <v>64203.116400000006</v>
      </c>
      <c r="Y41" s="82">
        <f>+T36*12</f>
        <v>780881.04000000015</v>
      </c>
      <c r="Z41" s="82"/>
      <c r="AA41" s="82">
        <f>+Z40-Z39</f>
        <v>6.8435999997891486</v>
      </c>
      <c r="AB41" s="83"/>
      <c r="AC41" s="81"/>
      <c r="AD41" s="81"/>
      <c r="AE41" s="84"/>
    </row>
    <row r="42" spans="1:36" s="165" customFormat="1" ht="38.25" customHeight="1" x14ac:dyDescent="0.35">
      <c r="A42" s="161"/>
      <c r="B42" s="162"/>
      <c r="C42" s="163"/>
      <c r="D42" s="163"/>
      <c r="E42" s="164"/>
      <c r="F42" s="163"/>
      <c r="G42" s="163"/>
      <c r="H42" s="165" t="str">
        <f>CONCATENATE(J42,"#",L42)</f>
        <v>0043#2.1.1 13.1 1</v>
      </c>
      <c r="I42" s="166" t="s">
        <v>35</v>
      </c>
      <c r="J42" s="166" t="s">
        <v>118</v>
      </c>
      <c r="K42" s="167" t="s">
        <v>124</v>
      </c>
      <c r="L42" s="168" t="s">
        <v>109</v>
      </c>
      <c r="M42" s="168">
        <v>294933</v>
      </c>
      <c r="N42" s="168">
        <v>0</v>
      </c>
      <c r="O42" s="168">
        <f>+SUMIFS($X$9:$X$35,$B$9:$B$35,$J$42)</f>
        <v>256962.24</v>
      </c>
      <c r="P42" s="168">
        <f>+(M42+N42)-O42</f>
        <v>37970.760000000009</v>
      </c>
      <c r="Q42" s="168">
        <f>+N42-R42</f>
        <v>0</v>
      </c>
      <c r="R42" s="169"/>
      <c r="S42" s="169"/>
      <c r="T42" s="236"/>
      <c r="U42" s="169"/>
      <c r="V42" s="169"/>
      <c r="W42" s="169"/>
      <c r="X42" s="169"/>
      <c r="Y42" s="169"/>
      <c r="Z42" s="169"/>
      <c r="AA42" s="169"/>
      <c r="AB42" s="170"/>
      <c r="AC42" s="171"/>
      <c r="AD42" s="171"/>
      <c r="AE42" s="172"/>
    </row>
    <row r="43" spans="1:36" s="165" customFormat="1" ht="38.25" customHeight="1" x14ac:dyDescent="0.35">
      <c r="A43" s="161"/>
      <c r="B43" s="162"/>
      <c r="C43" s="163"/>
      <c r="D43" s="163"/>
      <c r="E43" s="164"/>
      <c r="F43" s="163"/>
      <c r="G43" s="163"/>
      <c r="H43" s="165" t="str">
        <f t="shared" ref="H43:H45" si="12">CONCATENATE(J43,"#",L43)</f>
        <v>0043#2.1.1 13.1 2</v>
      </c>
      <c r="I43" s="166" t="s">
        <v>35</v>
      </c>
      <c r="J43" s="166" t="s">
        <v>118</v>
      </c>
      <c r="K43" s="167" t="s">
        <v>122</v>
      </c>
      <c r="L43" s="168" t="s">
        <v>110</v>
      </c>
      <c r="M43" s="168">
        <v>489079</v>
      </c>
      <c r="N43" s="168">
        <v>0</v>
      </c>
      <c r="O43" s="168">
        <f>+SUMIFS($Y$9:$Y$35,$B$9:$B$35,$J43)</f>
        <v>467348.52000000014</v>
      </c>
      <c r="P43" s="168">
        <f t="shared" ref="P43:P45" si="13">+(M43+N43)-O43</f>
        <v>21730.479999999865</v>
      </c>
      <c r="Q43" s="168">
        <f t="shared" ref="Q43:Q45" si="14">+N43-R43</f>
        <v>0</v>
      </c>
      <c r="R43" s="169"/>
      <c r="S43" s="169"/>
      <c r="T43" s="236"/>
      <c r="U43" s="169"/>
      <c r="V43" s="169"/>
      <c r="W43" s="169"/>
      <c r="X43" s="169"/>
      <c r="Y43" s="169"/>
      <c r="Z43" s="169"/>
      <c r="AA43" s="169"/>
      <c r="AB43" s="170"/>
      <c r="AC43" s="171"/>
      <c r="AD43" s="171"/>
      <c r="AE43" s="172"/>
    </row>
    <row r="44" spans="1:36" s="165" customFormat="1" ht="38.25" customHeight="1" x14ac:dyDescent="0.35">
      <c r="A44" s="161"/>
      <c r="B44" s="162"/>
      <c r="C44" s="163"/>
      <c r="D44" s="163"/>
      <c r="E44" s="164"/>
      <c r="F44" s="163"/>
      <c r="G44" s="163"/>
      <c r="H44" s="165" t="str">
        <f t="shared" si="12"/>
        <v>0043#2.1.3 1.1 15</v>
      </c>
      <c r="I44" s="166" t="s">
        <v>35</v>
      </c>
      <c r="J44" s="166" t="s">
        <v>118</v>
      </c>
      <c r="K44" s="167" t="s">
        <v>123</v>
      </c>
      <c r="L44" s="168" t="s">
        <v>111</v>
      </c>
      <c r="M44" s="168">
        <v>60479</v>
      </c>
      <c r="N44" s="168">
        <v>0</v>
      </c>
      <c r="O44" s="168">
        <f>+SUMIFS($Z$9:$Z$35,$B$9:$B$35,$J44)</f>
        <v>59275.616399999999</v>
      </c>
      <c r="P44" s="168">
        <f t="shared" si="13"/>
        <v>1203.383600000001</v>
      </c>
      <c r="Q44" s="168">
        <f t="shared" si="14"/>
        <v>0</v>
      </c>
      <c r="R44" s="169"/>
      <c r="S44" s="169"/>
      <c r="T44" s="236"/>
      <c r="U44" s="169"/>
      <c r="V44" s="169"/>
      <c r="W44" s="169"/>
      <c r="X44" s="169"/>
      <c r="Y44" s="169"/>
      <c r="Z44" s="169"/>
      <c r="AA44" s="169"/>
      <c r="AB44" s="170"/>
      <c r="AC44" s="171"/>
      <c r="AD44" s="171"/>
      <c r="AE44" s="172"/>
    </row>
    <row r="45" spans="1:36" s="165" customFormat="1" ht="38.25" customHeight="1" x14ac:dyDescent="0.35">
      <c r="A45" s="161"/>
      <c r="B45" s="162"/>
      <c r="C45" s="163"/>
      <c r="D45" s="163"/>
      <c r="E45" s="164"/>
      <c r="F45" s="163"/>
      <c r="G45" s="163"/>
      <c r="H45" s="165" t="str">
        <f t="shared" si="12"/>
        <v>0043#2.1.1 9.1 4</v>
      </c>
      <c r="I45" s="166" t="s">
        <v>35</v>
      </c>
      <c r="J45" s="166" t="s">
        <v>118</v>
      </c>
      <c r="K45" s="167" t="s">
        <v>121</v>
      </c>
      <c r="L45" s="168" t="s">
        <v>112</v>
      </c>
      <c r="M45" s="168">
        <v>16200</v>
      </c>
      <c r="N45" s="168">
        <v>0</v>
      </c>
      <c r="O45" s="168">
        <f>+SUMIFS($AA$9:$AA$35,$B$9:$B$35,$J45)</f>
        <v>14400</v>
      </c>
      <c r="P45" s="168">
        <f t="shared" si="13"/>
        <v>1800</v>
      </c>
      <c r="Q45" s="168">
        <f t="shared" si="14"/>
        <v>0</v>
      </c>
      <c r="R45" s="169"/>
      <c r="S45" s="169"/>
      <c r="T45" s="236"/>
      <c r="U45" s="169"/>
      <c r="V45" s="169"/>
      <c r="W45" s="169"/>
      <c r="X45" s="169"/>
      <c r="Y45" s="169"/>
      <c r="Z45" s="169"/>
      <c r="AA45" s="169"/>
      <c r="AB45" s="170"/>
      <c r="AC45" s="171"/>
      <c r="AD45" s="171"/>
      <c r="AE45" s="172"/>
    </row>
    <row r="46" spans="1:36" s="151" customFormat="1" ht="25.5" customHeight="1" x14ac:dyDescent="0.3">
      <c r="A46" s="146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7">
        <f>SUM(M42:M45)</f>
        <v>860691</v>
      </c>
      <c r="N46" s="146">
        <f>SUM(N42:N45)</f>
        <v>0</v>
      </c>
      <c r="O46" s="146">
        <f>SUM(O42:O45)</f>
        <v>797986.37640000018</v>
      </c>
      <c r="P46" s="146">
        <f>SUM(P42:P45)</f>
        <v>62704.623599999875</v>
      </c>
      <c r="Q46" s="145">
        <f>SUM(Q42:Q45)</f>
        <v>0</v>
      </c>
      <c r="R46" s="148"/>
      <c r="S46" s="148"/>
      <c r="T46" s="237"/>
      <c r="U46" s="148"/>
      <c r="V46" s="148"/>
      <c r="W46" s="148"/>
      <c r="X46" s="148"/>
      <c r="Y46" s="148"/>
      <c r="Z46" s="148"/>
      <c r="AA46" s="149"/>
      <c r="AB46" s="149"/>
      <c r="AC46" s="150"/>
    </row>
    <row r="47" spans="1:36" s="61" customFormat="1" ht="25.5" customHeight="1" x14ac:dyDescent="0.35">
      <c r="A47" s="49"/>
      <c r="B47" s="50"/>
      <c r="C47" s="51"/>
      <c r="D47" s="51"/>
      <c r="E47" s="52"/>
      <c r="F47" s="51"/>
      <c r="G47" s="51"/>
      <c r="H47" s="51"/>
      <c r="I47" s="53"/>
      <c r="J47" s="53"/>
      <c r="K47" s="54"/>
      <c r="L47" s="55"/>
      <c r="M47" s="56"/>
      <c r="N47" s="53"/>
      <c r="O47" s="53"/>
      <c r="P47" s="53"/>
      <c r="Q47" s="53"/>
      <c r="R47" s="53"/>
      <c r="S47" s="53"/>
      <c r="T47" s="234"/>
      <c r="U47" s="156"/>
      <c r="V47" s="58"/>
      <c r="W47" s="59"/>
      <c r="X47" s="59"/>
      <c r="Y47" s="59"/>
      <c r="Z47" s="78"/>
      <c r="AA47" s="78"/>
      <c r="AB47" s="60"/>
    </row>
    <row r="48" spans="1:36" s="61" customFormat="1" ht="25.5" customHeight="1" x14ac:dyDescent="0.35">
      <c r="A48" s="49"/>
      <c r="B48" s="50"/>
      <c r="C48" s="51"/>
      <c r="D48" s="51"/>
      <c r="E48" s="52"/>
      <c r="F48" s="51"/>
      <c r="G48" s="51"/>
      <c r="H48" s="51"/>
      <c r="I48" s="53"/>
      <c r="J48" s="53"/>
      <c r="K48" s="54"/>
      <c r="L48" s="55"/>
      <c r="M48" s="56"/>
      <c r="N48" s="53"/>
      <c r="O48" s="53"/>
      <c r="P48" s="53"/>
      <c r="Q48" s="53"/>
      <c r="R48" s="53"/>
      <c r="S48" s="53"/>
      <c r="T48" s="234"/>
      <c r="U48" s="58"/>
      <c r="V48" s="58"/>
      <c r="W48" s="59"/>
      <c r="X48" s="59"/>
      <c r="Y48" s="59"/>
      <c r="Z48" s="78"/>
      <c r="AA48" s="78"/>
      <c r="AB48" s="60"/>
    </row>
    <row r="49" spans="1:19" ht="14.1" customHeight="1" x14ac:dyDescent="0.3">
      <c r="A49" s="13"/>
      <c r="B49" s="11"/>
      <c r="C49" s="12"/>
      <c r="D49" s="12"/>
      <c r="E49" s="29"/>
      <c r="F49" s="12"/>
      <c r="G49" s="12"/>
      <c r="H49" s="12"/>
      <c r="I49" s="8"/>
      <c r="J49" s="8"/>
      <c r="K49" s="10"/>
      <c r="L49" s="34"/>
      <c r="M49" s="9"/>
      <c r="N49" s="8"/>
      <c r="O49" s="8"/>
      <c r="P49" s="8"/>
      <c r="Q49" s="8"/>
      <c r="R49" s="8"/>
      <c r="S49" s="8"/>
    </row>
  </sheetData>
  <autoFilter ref="A8:AH36" xr:uid="{0585AD10-D3D8-418E-B665-B7632EA57EAC}"/>
  <mergeCells count="22">
    <mergeCell ref="W6:AA6"/>
    <mergeCell ref="O7:T7"/>
    <mergeCell ref="W7:W8"/>
    <mergeCell ref="A36:M36"/>
    <mergeCell ref="Z39:AA39"/>
    <mergeCell ref="Z40:AA40"/>
    <mergeCell ref="J6:J8"/>
    <mergeCell ref="K6:K8"/>
    <mergeCell ref="L6:L8"/>
    <mergeCell ref="M6:M8"/>
    <mergeCell ref="N6:N8"/>
    <mergeCell ref="O6:U6"/>
    <mergeCell ref="B1:Z1"/>
    <mergeCell ref="A2:Z2"/>
    <mergeCell ref="A6:A8"/>
    <mergeCell ref="B6:B8"/>
    <mergeCell ref="C6:C8"/>
    <mergeCell ref="D6:D8"/>
    <mergeCell ref="E6:E8"/>
    <mergeCell ref="F6:F8"/>
    <mergeCell ref="H6:H8"/>
    <mergeCell ref="I6:I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CA429-D655-4CF9-AF51-B5B1B35402CB}">
  <sheetPr>
    <tabColor rgb="FFFF0000"/>
  </sheetPr>
  <dimension ref="A1:AO11"/>
  <sheetViews>
    <sheetView topLeftCell="M1" workbookViewId="0">
      <selection sqref="A1:R1"/>
    </sheetView>
  </sheetViews>
  <sheetFormatPr baseColWidth="10" defaultRowHeight="14.4" x14ac:dyDescent="0.3"/>
  <cols>
    <col min="1" max="1" width="14.5546875" bestFit="1" customWidth="1"/>
    <col min="17" max="17" width="14.5546875" bestFit="1" customWidth="1"/>
  </cols>
  <sheetData>
    <row r="1" spans="1:41" x14ac:dyDescent="0.3">
      <c r="A1" t="s">
        <v>198</v>
      </c>
      <c r="B1" t="s">
        <v>20</v>
      </c>
      <c r="C1" t="s">
        <v>138</v>
      </c>
      <c r="D1" t="s">
        <v>139</v>
      </c>
      <c r="E1" t="s">
        <v>14</v>
      </c>
      <c r="F1" t="s">
        <v>140</v>
      </c>
      <c r="G1" t="s">
        <v>141</v>
      </c>
      <c r="H1" t="s">
        <v>142</v>
      </c>
      <c r="I1" t="s">
        <v>143</v>
      </c>
      <c r="J1" t="s">
        <v>144</v>
      </c>
      <c r="K1" t="s">
        <v>145</v>
      </c>
      <c r="L1" t="s">
        <v>146</v>
      </c>
      <c r="M1" t="s">
        <v>147</v>
      </c>
      <c r="N1" t="s">
        <v>148</v>
      </c>
      <c r="O1" t="s">
        <v>70</v>
      </c>
      <c r="P1" t="s">
        <v>119</v>
      </c>
      <c r="Q1" t="s">
        <v>149</v>
      </c>
      <c r="R1" t="s">
        <v>72</v>
      </c>
      <c r="S1" t="s">
        <v>150</v>
      </c>
      <c r="T1" t="s">
        <v>151</v>
      </c>
      <c r="U1" t="s">
        <v>152</v>
      </c>
      <c r="V1" t="s">
        <v>153</v>
      </c>
      <c r="W1" t="s">
        <v>154</v>
      </c>
      <c r="X1" t="s">
        <v>155</v>
      </c>
      <c r="Y1" t="s">
        <v>156</v>
      </c>
      <c r="Z1" t="s">
        <v>157</v>
      </c>
      <c r="AA1" t="s">
        <v>158</v>
      </c>
      <c r="AB1" t="s">
        <v>159</v>
      </c>
      <c r="AC1" t="s">
        <v>160</v>
      </c>
      <c r="AD1" t="s">
        <v>161</v>
      </c>
      <c r="AE1" t="s">
        <v>162</v>
      </c>
      <c r="AF1" t="s">
        <v>163</v>
      </c>
      <c r="AG1" t="s">
        <v>164</v>
      </c>
      <c r="AH1" t="s">
        <v>165</v>
      </c>
      <c r="AI1" t="s">
        <v>166</v>
      </c>
      <c r="AJ1" t="s">
        <v>167</v>
      </c>
      <c r="AK1" t="s">
        <v>168</v>
      </c>
      <c r="AL1" t="s">
        <v>169</v>
      </c>
      <c r="AM1" t="s">
        <v>120</v>
      </c>
      <c r="AN1" t="s">
        <v>170</v>
      </c>
      <c r="AO1" t="s">
        <v>171</v>
      </c>
    </row>
    <row r="2" spans="1:41" x14ac:dyDescent="0.3">
      <c r="A2" t="str">
        <f>CONCATENATE(D2,"#",O2)</f>
        <v>0024#2.1.1 9.1 4</v>
      </c>
      <c r="B2" t="s">
        <v>172</v>
      </c>
      <c r="C2" t="s">
        <v>173</v>
      </c>
      <c r="D2" t="s">
        <v>133</v>
      </c>
      <c r="E2" t="s">
        <v>135</v>
      </c>
      <c r="F2" t="s">
        <v>174</v>
      </c>
      <c r="G2" t="s">
        <v>175</v>
      </c>
      <c r="H2" t="s">
        <v>176</v>
      </c>
      <c r="I2" t="s">
        <v>177</v>
      </c>
      <c r="J2" t="s">
        <v>178</v>
      </c>
      <c r="K2" t="s">
        <v>179</v>
      </c>
      <c r="L2" t="s">
        <v>180</v>
      </c>
      <c r="M2" t="s">
        <v>181</v>
      </c>
      <c r="N2" t="s">
        <v>181</v>
      </c>
      <c r="O2" t="s">
        <v>112</v>
      </c>
      <c r="P2">
        <v>13200</v>
      </c>
      <c r="Q2">
        <v>0</v>
      </c>
      <c r="R2">
        <v>13200</v>
      </c>
      <c r="S2">
        <v>5709.99</v>
      </c>
      <c r="T2">
        <v>7490.01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5709.99</v>
      </c>
      <c r="AB2">
        <v>0</v>
      </c>
      <c r="AC2">
        <v>0</v>
      </c>
      <c r="AD2">
        <v>0</v>
      </c>
      <c r="AE2">
        <v>0</v>
      </c>
      <c r="AF2">
        <v>0</v>
      </c>
      <c r="AG2">
        <v>7490.01</v>
      </c>
      <c r="AH2" t="s">
        <v>112</v>
      </c>
      <c r="AI2" t="s">
        <v>179</v>
      </c>
      <c r="AJ2" t="s">
        <v>182</v>
      </c>
      <c r="AK2" t="s">
        <v>183</v>
      </c>
      <c r="AL2" t="s">
        <v>184</v>
      </c>
      <c r="AM2" t="s">
        <v>121</v>
      </c>
      <c r="AN2" t="s">
        <v>185</v>
      </c>
      <c r="AO2" t="s">
        <v>186</v>
      </c>
    </row>
    <row r="3" spans="1:41" x14ac:dyDescent="0.3">
      <c r="A3" t="str">
        <f t="shared" ref="A3:A11" si="0">CONCATENATE(D3,"#",O3)</f>
        <v>0024#2.1.1 13.1 2</v>
      </c>
      <c r="B3" t="s">
        <v>172</v>
      </c>
      <c r="C3" t="s">
        <v>173</v>
      </c>
      <c r="D3" t="s">
        <v>133</v>
      </c>
      <c r="E3" t="s">
        <v>135</v>
      </c>
      <c r="F3" t="s">
        <v>174</v>
      </c>
      <c r="G3" t="s">
        <v>175</v>
      </c>
      <c r="H3" t="s">
        <v>176</v>
      </c>
      <c r="I3" t="s">
        <v>177</v>
      </c>
      <c r="J3" t="s">
        <v>178</v>
      </c>
      <c r="K3" t="s">
        <v>179</v>
      </c>
      <c r="L3" t="s">
        <v>180</v>
      </c>
      <c r="M3" t="s">
        <v>181</v>
      </c>
      <c r="N3" t="s">
        <v>181</v>
      </c>
      <c r="O3" t="s">
        <v>110</v>
      </c>
      <c r="P3">
        <v>362100</v>
      </c>
      <c r="Q3">
        <v>0</v>
      </c>
      <c r="R3">
        <v>362100</v>
      </c>
      <c r="S3">
        <v>169326.55</v>
      </c>
      <c r="T3">
        <v>192773.45</v>
      </c>
      <c r="U3">
        <v>8849.33</v>
      </c>
      <c r="V3">
        <v>8849.33</v>
      </c>
      <c r="W3">
        <v>8849.33</v>
      </c>
      <c r="X3">
        <v>37152.36</v>
      </c>
      <c r="Y3">
        <v>32426.78</v>
      </c>
      <c r="Z3">
        <v>37551.43</v>
      </c>
      <c r="AA3">
        <v>35647.99</v>
      </c>
      <c r="AB3">
        <v>0</v>
      </c>
      <c r="AC3">
        <v>0</v>
      </c>
      <c r="AD3">
        <v>0</v>
      </c>
      <c r="AE3">
        <v>0</v>
      </c>
      <c r="AF3">
        <v>0</v>
      </c>
      <c r="AG3">
        <v>192773.45</v>
      </c>
      <c r="AH3" t="s">
        <v>110</v>
      </c>
      <c r="AI3" t="s">
        <v>179</v>
      </c>
      <c r="AJ3" t="s">
        <v>182</v>
      </c>
      <c r="AK3" t="s">
        <v>183</v>
      </c>
      <c r="AL3" t="s">
        <v>184</v>
      </c>
      <c r="AM3" t="s">
        <v>122</v>
      </c>
      <c r="AN3" t="s">
        <v>185</v>
      </c>
      <c r="AO3" t="s">
        <v>186</v>
      </c>
    </row>
    <row r="4" spans="1:41" x14ac:dyDescent="0.3">
      <c r="A4" t="str">
        <f t="shared" si="0"/>
        <v>0024#2.1.3 1.1 15</v>
      </c>
      <c r="B4" t="s">
        <v>172</v>
      </c>
      <c r="C4" t="s">
        <v>173</v>
      </c>
      <c r="D4" t="s">
        <v>133</v>
      </c>
      <c r="E4" t="s">
        <v>135</v>
      </c>
      <c r="F4" t="s">
        <v>174</v>
      </c>
      <c r="G4" t="s">
        <v>175</v>
      </c>
      <c r="H4" t="s">
        <v>176</v>
      </c>
      <c r="I4" t="s">
        <v>177</v>
      </c>
      <c r="J4" t="s">
        <v>178</v>
      </c>
      <c r="K4" t="s">
        <v>179</v>
      </c>
      <c r="L4" t="s">
        <v>180</v>
      </c>
      <c r="M4" t="s">
        <v>181</v>
      </c>
      <c r="N4" t="s">
        <v>181</v>
      </c>
      <c r="O4" t="s">
        <v>111</v>
      </c>
      <c r="P4">
        <v>32076</v>
      </c>
      <c r="Q4">
        <v>0</v>
      </c>
      <c r="R4">
        <v>32076</v>
      </c>
      <c r="S4">
        <v>14712.71</v>
      </c>
      <c r="T4">
        <v>17363.29</v>
      </c>
      <c r="U4">
        <v>796.49</v>
      </c>
      <c r="V4">
        <v>796.46</v>
      </c>
      <c r="W4">
        <v>796.46</v>
      </c>
      <c r="X4">
        <v>3315.09</v>
      </c>
      <c r="Y4">
        <v>2758.25</v>
      </c>
      <c r="Z4">
        <v>3201.78</v>
      </c>
      <c r="AA4">
        <v>3048.18</v>
      </c>
      <c r="AB4">
        <v>0</v>
      </c>
      <c r="AC4">
        <v>0</v>
      </c>
      <c r="AD4">
        <v>0</v>
      </c>
      <c r="AE4">
        <v>0</v>
      </c>
      <c r="AF4">
        <v>0</v>
      </c>
      <c r="AG4">
        <v>17363.29</v>
      </c>
      <c r="AH4" t="s">
        <v>111</v>
      </c>
      <c r="AI4" t="s">
        <v>179</v>
      </c>
      <c r="AJ4" t="s">
        <v>182</v>
      </c>
      <c r="AK4" t="s">
        <v>183</v>
      </c>
      <c r="AL4" t="s">
        <v>184</v>
      </c>
      <c r="AM4" t="s">
        <v>123</v>
      </c>
      <c r="AN4" t="s">
        <v>185</v>
      </c>
      <c r="AO4" t="s">
        <v>186</v>
      </c>
    </row>
    <row r="5" spans="1:41" x14ac:dyDescent="0.3">
      <c r="A5" t="str">
        <f t="shared" si="0"/>
        <v>0043#2.1.1 9.1 4</v>
      </c>
      <c r="B5" t="s">
        <v>172</v>
      </c>
      <c r="C5" t="s">
        <v>173</v>
      </c>
      <c r="D5" t="s">
        <v>118</v>
      </c>
      <c r="E5" t="s">
        <v>35</v>
      </c>
      <c r="F5" t="s">
        <v>68</v>
      </c>
      <c r="G5" t="s">
        <v>69</v>
      </c>
      <c r="H5" t="s">
        <v>176</v>
      </c>
      <c r="I5" t="s">
        <v>187</v>
      </c>
      <c r="J5" t="s">
        <v>188</v>
      </c>
      <c r="K5" t="s">
        <v>189</v>
      </c>
      <c r="L5" t="s">
        <v>180</v>
      </c>
      <c r="M5" t="s">
        <v>181</v>
      </c>
      <c r="N5" t="s">
        <v>181</v>
      </c>
      <c r="O5" t="s">
        <v>112</v>
      </c>
      <c r="P5">
        <v>13200</v>
      </c>
      <c r="Q5">
        <v>0</v>
      </c>
      <c r="R5">
        <v>13200</v>
      </c>
      <c r="S5">
        <v>5803.33</v>
      </c>
      <c r="T5">
        <v>7396.67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5803.33</v>
      </c>
      <c r="AB5">
        <v>0</v>
      </c>
      <c r="AC5">
        <v>0</v>
      </c>
      <c r="AD5">
        <v>0</v>
      </c>
      <c r="AE5">
        <v>0</v>
      </c>
      <c r="AF5">
        <v>0</v>
      </c>
      <c r="AG5">
        <v>7396.67</v>
      </c>
      <c r="AH5" t="s">
        <v>112</v>
      </c>
      <c r="AI5" t="s">
        <v>181</v>
      </c>
      <c r="AJ5" t="s">
        <v>190</v>
      </c>
      <c r="AK5" t="s">
        <v>191</v>
      </c>
      <c r="AL5" t="s">
        <v>184</v>
      </c>
      <c r="AM5" t="s">
        <v>121</v>
      </c>
      <c r="AN5" t="s">
        <v>192</v>
      </c>
      <c r="AO5" t="s">
        <v>193</v>
      </c>
    </row>
    <row r="6" spans="1:41" x14ac:dyDescent="0.3">
      <c r="A6" t="str">
        <f t="shared" si="0"/>
        <v>0043#2.1.1 13.1 2</v>
      </c>
      <c r="B6" t="s">
        <v>172</v>
      </c>
      <c r="C6" t="s">
        <v>173</v>
      </c>
      <c r="D6" t="s">
        <v>118</v>
      </c>
      <c r="E6" t="s">
        <v>35</v>
      </c>
      <c r="F6" t="s">
        <v>68</v>
      </c>
      <c r="G6" t="s">
        <v>69</v>
      </c>
      <c r="H6" t="s">
        <v>176</v>
      </c>
      <c r="I6" t="s">
        <v>187</v>
      </c>
      <c r="J6" t="s">
        <v>188</v>
      </c>
      <c r="K6" t="s">
        <v>189</v>
      </c>
      <c r="L6" t="s">
        <v>180</v>
      </c>
      <c r="M6" t="s">
        <v>181</v>
      </c>
      <c r="N6" t="s">
        <v>181</v>
      </c>
      <c r="O6" t="s">
        <v>110</v>
      </c>
      <c r="P6">
        <v>629715</v>
      </c>
      <c r="Q6">
        <v>-289533</v>
      </c>
      <c r="R6">
        <v>340182</v>
      </c>
      <c r="S6">
        <v>173587.27</v>
      </c>
      <c r="T6">
        <v>166594.73000000001</v>
      </c>
      <c r="U6">
        <v>7681.56</v>
      </c>
      <c r="V6">
        <v>33198.65</v>
      </c>
      <c r="W6">
        <v>27513.52</v>
      </c>
      <c r="X6">
        <v>27513.52</v>
      </c>
      <c r="Y6">
        <v>25199.33</v>
      </c>
      <c r="Z6">
        <v>23199.33</v>
      </c>
      <c r="AA6">
        <v>29281.360000000001</v>
      </c>
      <c r="AB6">
        <v>0</v>
      </c>
      <c r="AC6">
        <v>0</v>
      </c>
      <c r="AD6">
        <v>0</v>
      </c>
      <c r="AE6">
        <v>0</v>
      </c>
      <c r="AF6">
        <v>0</v>
      </c>
      <c r="AG6">
        <v>166594.73000000001</v>
      </c>
      <c r="AH6" t="s">
        <v>110</v>
      </c>
      <c r="AI6" t="s">
        <v>181</v>
      </c>
      <c r="AJ6" t="s">
        <v>190</v>
      </c>
      <c r="AK6" t="s">
        <v>191</v>
      </c>
      <c r="AL6" t="s">
        <v>184</v>
      </c>
      <c r="AM6" t="s">
        <v>122</v>
      </c>
      <c r="AN6" t="s">
        <v>192</v>
      </c>
      <c r="AO6" t="s">
        <v>193</v>
      </c>
    </row>
    <row r="7" spans="1:41" x14ac:dyDescent="0.3">
      <c r="A7" t="str">
        <f t="shared" si="0"/>
        <v>0043#2.1.3 1.1 15</v>
      </c>
      <c r="B7" t="s">
        <v>172</v>
      </c>
      <c r="C7" t="s">
        <v>173</v>
      </c>
      <c r="D7" t="s">
        <v>118</v>
      </c>
      <c r="E7" t="s">
        <v>35</v>
      </c>
      <c r="F7" t="s">
        <v>68</v>
      </c>
      <c r="G7" t="s">
        <v>69</v>
      </c>
      <c r="H7" t="s">
        <v>176</v>
      </c>
      <c r="I7" t="s">
        <v>187</v>
      </c>
      <c r="J7" t="s">
        <v>188</v>
      </c>
      <c r="K7" t="s">
        <v>189</v>
      </c>
      <c r="L7" t="s">
        <v>180</v>
      </c>
      <c r="M7" t="s">
        <v>181</v>
      </c>
      <c r="N7" t="s">
        <v>181</v>
      </c>
      <c r="O7" t="s">
        <v>111</v>
      </c>
      <c r="P7">
        <v>48265</v>
      </c>
      <c r="Q7">
        <v>0</v>
      </c>
      <c r="R7">
        <v>48265</v>
      </c>
      <c r="S7">
        <v>26750.42</v>
      </c>
      <c r="T7">
        <v>21514.58</v>
      </c>
      <c r="U7">
        <v>2504.9699999999998</v>
      </c>
      <c r="V7">
        <v>4261.68</v>
      </c>
      <c r="W7">
        <v>4118.12</v>
      </c>
      <c r="X7">
        <v>4118.12</v>
      </c>
      <c r="Y7">
        <v>3909.84</v>
      </c>
      <c r="Z7">
        <v>3729.84</v>
      </c>
      <c r="AA7">
        <v>4107.8500000000004</v>
      </c>
      <c r="AB7">
        <v>0</v>
      </c>
      <c r="AC7">
        <v>0</v>
      </c>
      <c r="AD7">
        <v>0</v>
      </c>
      <c r="AE7">
        <v>0</v>
      </c>
      <c r="AF7">
        <v>0</v>
      </c>
      <c r="AG7">
        <v>21514.58</v>
      </c>
      <c r="AH7" t="s">
        <v>111</v>
      </c>
      <c r="AI7" t="s">
        <v>181</v>
      </c>
      <c r="AJ7" t="s">
        <v>190</v>
      </c>
      <c r="AK7" t="s">
        <v>191</v>
      </c>
      <c r="AL7" t="s">
        <v>184</v>
      </c>
      <c r="AM7" t="s">
        <v>123</v>
      </c>
      <c r="AN7" t="s">
        <v>192</v>
      </c>
      <c r="AO7" t="s">
        <v>193</v>
      </c>
    </row>
    <row r="8" spans="1:41" x14ac:dyDescent="0.3">
      <c r="A8" t="str">
        <f t="shared" si="0"/>
        <v>0043#2.1.1 13.1 1</v>
      </c>
      <c r="B8" t="s">
        <v>172</v>
      </c>
      <c r="C8" t="s">
        <v>173</v>
      </c>
      <c r="D8" t="s">
        <v>118</v>
      </c>
      <c r="E8" t="s">
        <v>35</v>
      </c>
      <c r="F8" t="s">
        <v>68</v>
      </c>
      <c r="G8" t="s">
        <v>69</v>
      </c>
      <c r="H8" t="s">
        <v>176</v>
      </c>
      <c r="I8" t="s">
        <v>187</v>
      </c>
      <c r="J8" t="s">
        <v>188</v>
      </c>
      <c r="K8" t="s">
        <v>189</v>
      </c>
      <c r="L8" t="s">
        <v>180</v>
      </c>
      <c r="M8" t="s">
        <v>181</v>
      </c>
      <c r="N8" t="s">
        <v>181</v>
      </c>
      <c r="O8" t="s">
        <v>109</v>
      </c>
      <c r="P8">
        <v>0</v>
      </c>
      <c r="Q8">
        <v>289533</v>
      </c>
      <c r="R8">
        <v>289533</v>
      </c>
      <c r="S8">
        <v>168894.26</v>
      </c>
      <c r="T8">
        <v>120638.74</v>
      </c>
      <c r="U8">
        <v>24128</v>
      </c>
      <c r="V8">
        <v>24127.71</v>
      </c>
      <c r="W8">
        <v>24127.71</v>
      </c>
      <c r="X8">
        <v>24127.71</v>
      </c>
      <c r="Y8">
        <v>24127.71</v>
      </c>
      <c r="Z8">
        <v>24127.71</v>
      </c>
      <c r="AA8">
        <v>24127.71</v>
      </c>
      <c r="AB8">
        <v>0</v>
      </c>
      <c r="AC8">
        <v>0</v>
      </c>
      <c r="AD8">
        <v>0</v>
      </c>
      <c r="AE8">
        <v>0</v>
      </c>
      <c r="AF8">
        <v>0</v>
      </c>
      <c r="AG8">
        <v>120638.73999999999</v>
      </c>
      <c r="AH8" t="s">
        <v>109</v>
      </c>
      <c r="AI8" t="s">
        <v>181</v>
      </c>
      <c r="AJ8" t="s">
        <v>190</v>
      </c>
      <c r="AK8" t="s">
        <v>191</v>
      </c>
      <c r="AL8" t="s">
        <v>184</v>
      </c>
      <c r="AM8" t="s">
        <v>124</v>
      </c>
      <c r="AN8" t="s">
        <v>192</v>
      </c>
      <c r="AO8" t="s">
        <v>193</v>
      </c>
    </row>
    <row r="9" spans="1:41" x14ac:dyDescent="0.3">
      <c r="A9" t="str">
        <f t="shared" si="0"/>
        <v>0052#2.1.1 9.1 4</v>
      </c>
      <c r="B9" t="s">
        <v>172</v>
      </c>
      <c r="C9" t="s">
        <v>173</v>
      </c>
      <c r="D9" t="s">
        <v>134</v>
      </c>
      <c r="E9" t="s">
        <v>136</v>
      </c>
      <c r="F9" t="s">
        <v>68</v>
      </c>
      <c r="G9" t="s">
        <v>194</v>
      </c>
      <c r="H9" t="s">
        <v>176</v>
      </c>
      <c r="I9" t="s">
        <v>187</v>
      </c>
      <c r="J9" t="s">
        <v>188</v>
      </c>
      <c r="K9" t="s">
        <v>195</v>
      </c>
      <c r="L9" t="s">
        <v>180</v>
      </c>
      <c r="M9" t="s">
        <v>181</v>
      </c>
      <c r="N9" t="s">
        <v>181</v>
      </c>
      <c r="O9" t="s">
        <v>112</v>
      </c>
      <c r="P9">
        <v>1800</v>
      </c>
      <c r="Q9">
        <v>0</v>
      </c>
      <c r="R9">
        <v>1800</v>
      </c>
      <c r="S9">
        <v>843.33</v>
      </c>
      <c r="T9">
        <v>956.67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843.33</v>
      </c>
      <c r="AB9">
        <v>0</v>
      </c>
      <c r="AC9">
        <v>0</v>
      </c>
      <c r="AD9">
        <v>0</v>
      </c>
      <c r="AE9">
        <v>0</v>
      </c>
      <c r="AF9">
        <v>0</v>
      </c>
      <c r="AG9">
        <v>956.67</v>
      </c>
      <c r="AH9" t="s">
        <v>112</v>
      </c>
      <c r="AI9" t="s">
        <v>181</v>
      </c>
      <c r="AJ9" t="s">
        <v>190</v>
      </c>
      <c r="AK9" t="s">
        <v>191</v>
      </c>
      <c r="AL9" t="s">
        <v>184</v>
      </c>
      <c r="AM9" t="s">
        <v>121</v>
      </c>
      <c r="AN9" t="s">
        <v>196</v>
      </c>
      <c r="AO9" t="s">
        <v>197</v>
      </c>
    </row>
    <row r="10" spans="1:41" x14ac:dyDescent="0.3">
      <c r="A10" t="str">
        <f t="shared" si="0"/>
        <v>0052#2.1.1 13.1 2</v>
      </c>
      <c r="B10" t="s">
        <v>172</v>
      </c>
      <c r="C10" t="s">
        <v>173</v>
      </c>
      <c r="D10" t="s">
        <v>134</v>
      </c>
      <c r="E10" t="s">
        <v>136</v>
      </c>
      <c r="F10" t="s">
        <v>68</v>
      </c>
      <c r="G10" t="s">
        <v>194</v>
      </c>
      <c r="H10" t="s">
        <v>176</v>
      </c>
      <c r="I10" t="s">
        <v>187</v>
      </c>
      <c r="J10" t="s">
        <v>188</v>
      </c>
      <c r="K10" t="s">
        <v>195</v>
      </c>
      <c r="L10" t="s">
        <v>180</v>
      </c>
      <c r="M10" t="s">
        <v>181</v>
      </c>
      <c r="N10" t="s">
        <v>181</v>
      </c>
      <c r="O10" t="s">
        <v>110</v>
      </c>
      <c r="P10">
        <v>91000</v>
      </c>
      <c r="Q10">
        <v>0</v>
      </c>
      <c r="R10">
        <v>91000</v>
      </c>
      <c r="S10">
        <v>37673.14</v>
      </c>
      <c r="T10">
        <v>53326.86</v>
      </c>
      <c r="U10">
        <v>0</v>
      </c>
      <c r="V10">
        <v>0</v>
      </c>
      <c r="W10">
        <v>0</v>
      </c>
      <c r="X10">
        <v>7791.2</v>
      </c>
      <c r="Y10">
        <v>10996.8</v>
      </c>
      <c r="Z10">
        <v>9442.57</v>
      </c>
      <c r="AA10">
        <v>9442.57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53326.86</v>
      </c>
      <c r="AH10" t="s">
        <v>110</v>
      </c>
      <c r="AI10" t="s">
        <v>181</v>
      </c>
      <c r="AJ10" t="s">
        <v>190</v>
      </c>
      <c r="AK10" t="s">
        <v>191</v>
      </c>
      <c r="AL10" t="s">
        <v>184</v>
      </c>
      <c r="AM10" t="s">
        <v>122</v>
      </c>
      <c r="AN10" t="s">
        <v>196</v>
      </c>
      <c r="AO10" t="s">
        <v>197</v>
      </c>
    </row>
    <row r="11" spans="1:41" x14ac:dyDescent="0.3">
      <c r="A11" t="str">
        <f t="shared" si="0"/>
        <v>0052#2.1.3 1.1 15</v>
      </c>
      <c r="B11" t="s">
        <v>172</v>
      </c>
      <c r="C11" t="s">
        <v>173</v>
      </c>
      <c r="D11" t="s">
        <v>134</v>
      </c>
      <c r="E11" t="s">
        <v>136</v>
      </c>
      <c r="F11" t="s">
        <v>68</v>
      </c>
      <c r="G11" t="s">
        <v>194</v>
      </c>
      <c r="H11" t="s">
        <v>176</v>
      </c>
      <c r="I11" t="s">
        <v>187</v>
      </c>
      <c r="J11" t="s">
        <v>188</v>
      </c>
      <c r="K11" t="s">
        <v>195</v>
      </c>
      <c r="L11" t="s">
        <v>180</v>
      </c>
      <c r="M11" t="s">
        <v>181</v>
      </c>
      <c r="N11" t="s">
        <v>181</v>
      </c>
      <c r="O11" t="s">
        <v>111</v>
      </c>
      <c r="P11">
        <v>6450</v>
      </c>
      <c r="Q11">
        <v>0</v>
      </c>
      <c r="R11">
        <v>6450</v>
      </c>
      <c r="S11">
        <v>2500.2800000000002</v>
      </c>
      <c r="T11">
        <v>3949.72</v>
      </c>
      <c r="U11">
        <v>0</v>
      </c>
      <c r="V11">
        <v>0</v>
      </c>
      <c r="W11">
        <v>0</v>
      </c>
      <c r="X11">
        <v>623.05999999999995</v>
      </c>
      <c r="Y11">
        <v>625.74</v>
      </c>
      <c r="Z11">
        <v>625.74</v>
      </c>
      <c r="AA11">
        <v>625.74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3949.72</v>
      </c>
      <c r="AH11" t="s">
        <v>111</v>
      </c>
      <c r="AI11" t="s">
        <v>181</v>
      </c>
      <c r="AJ11" t="s">
        <v>190</v>
      </c>
      <c r="AK11" t="s">
        <v>191</v>
      </c>
      <c r="AL11" t="s">
        <v>184</v>
      </c>
      <c r="AM11" t="s">
        <v>123</v>
      </c>
      <c r="AN11" t="s">
        <v>196</v>
      </c>
      <c r="AO11" t="s">
        <v>197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T38"/>
  <sheetViews>
    <sheetView view="pageBreakPreview" zoomScale="85" zoomScaleNormal="70" zoomScaleSheetLayoutView="85" workbookViewId="0">
      <selection activeCell="I25" sqref="I25"/>
    </sheetView>
  </sheetViews>
  <sheetFormatPr baseColWidth="10" defaultColWidth="11.44140625" defaultRowHeight="14.1" customHeight="1" x14ac:dyDescent="0.3"/>
  <cols>
    <col min="1" max="1" width="11.33203125" style="7" bestFit="1" customWidth="1"/>
    <col min="2" max="2" width="11.5546875" style="1" bestFit="1" customWidth="1"/>
    <col min="3" max="3" width="17.6640625" style="1" customWidth="1"/>
    <col min="4" max="4" width="12.6640625" style="1" bestFit="1" customWidth="1"/>
    <col min="5" max="5" width="12.44140625" style="1" bestFit="1" customWidth="1"/>
    <col min="6" max="6" width="11.6640625" style="1" bestFit="1" customWidth="1"/>
    <col min="7" max="7" width="28.6640625" style="1" bestFit="1" customWidth="1"/>
    <col min="8" max="8" width="9" style="5" bestFit="1" customWidth="1"/>
    <col min="9" max="9" width="17.33203125" style="5" bestFit="1" customWidth="1"/>
    <col min="10" max="10" width="46.88671875" style="1" bestFit="1" customWidth="1"/>
    <col min="11" max="11" width="17.5546875" style="7" customWidth="1"/>
    <col min="12" max="12" width="16.5546875" style="6" customWidth="1"/>
    <col min="13" max="13" width="6.33203125" style="5" bestFit="1" customWidth="1"/>
    <col min="14" max="14" width="16.33203125" style="3" customWidth="1"/>
    <col min="15" max="15" width="16.109375" style="3" bestFit="1" customWidth="1"/>
    <col min="16" max="16" width="13.88671875" style="3" bestFit="1" customWidth="1"/>
    <col min="17" max="17" width="7.44140625" style="4" bestFit="1" customWidth="1"/>
    <col min="18" max="18" width="15.33203125" style="3" bestFit="1" customWidth="1"/>
    <col min="19" max="19" width="16.109375" style="3" bestFit="1" customWidth="1"/>
    <col min="20" max="20" width="24.44140625" style="2" customWidth="1"/>
    <col min="21" max="16384" width="11.44140625" style="1"/>
  </cols>
  <sheetData>
    <row r="1" spans="1:20" ht="14.1" customHeight="1" x14ac:dyDescent="0.3">
      <c r="A1" s="21"/>
      <c r="B1" s="195" t="s">
        <v>23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</row>
    <row r="2" spans="1:20" ht="14.1" customHeight="1" x14ac:dyDescent="0.3">
      <c r="A2" s="195" t="s">
        <v>88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</row>
    <row r="3" spans="1:20" ht="13.5" customHeight="1" x14ac:dyDescent="0.3">
      <c r="A3" s="26"/>
      <c r="B3" s="26"/>
      <c r="C3" s="26"/>
      <c r="D3" s="26"/>
      <c r="E3" s="27"/>
      <c r="F3" s="26"/>
      <c r="G3" s="26"/>
      <c r="H3" s="26"/>
      <c r="I3" s="208"/>
      <c r="J3" s="26"/>
      <c r="K3" s="26"/>
      <c r="L3" s="26"/>
      <c r="M3" s="26"/>
      <c r="N3" s="26"/>
      <c r="O3" s="26"/>
      <c r="P3" s="26"/>
      <c r="Q3" s="26"/>
      <c r="R3" s="26"/>
    </row>
    <row r="4" spans="1:20" ht="15.75" customHeight="1" x14ac:dyDescent="0.3">
      <c r="A4" s="24" t="s">
        <v>20</v>
      </c>
      <c r="B4" s="24"/>
      <c r="C4" s="25" t="s">
        <v>25</v>
      </c>
      <c r="E4" s="28"/>
      <c r="F4" s="22"/>
      <c r="G4" s="22"/>
      <c r="H4" s="22"/>
      <c r="I4" s="208"/>
      <c r="J4" s="21"/>
      <c r="K4" s="31"/>
      <c r="L4" s="21"/>
      <c r="M4" s="31"/>
      <c r="N4" s="21"/>
      <c r="O4" s="21"/>
      <c r="P4" s="21"/>
      <c r="Q4" s="21"/>
      <c r="R4" s="21"/>
    </row>
    <row r="5" spans="1:20" ht="15.75" customHeight="1" x14ac:dyDescent="0.3">
      <c r="A5" s="24" t="s">
        <v>19</v>
      </c>
      <c r="B5" s="24"/>
      <c r="C5" s="25" t="s">
        <v>44</v>
      </c>
      <c r="E5" s="28"/>
      <c r="F5" s="22"/>
      <c r="G5" s="22"/>
      <c r="H5" s="22"/>
      <c r="I5" s="208"/>
      <c r="J5" s="21"/>
      <c r="K5" s="31"/>
      <c r="L5" s="21"/>
      <c r="M5" s="31"/>
      <c r="N5" s="21"/>
      <c r="O5" s="21"/>
      <c r="P5" s="21"/>
      <c r="Q5" s="21"/>
      <c r="R5" s="21"/>
    </row>
    <row r="6" spans="1:20" ht="15.75" customHeight="1" x14ac:dyDescent="0.3">
      <c r="A6" s="24" t="s">
        <v>2</v>
      </c>
      <c r="B6" s="24"/>
      <c r="C6" s="25" t="s">
        <v>1</v>
      </c>
      <c r="E6" s="28"/>
      <c r="F6" s="22"/>
      <c r="G6" s="22"/>
      <c r="H6" s="22"/>
      <c r="I6" s="22"/>
      <c r="J6" s="21"/>
      <c r="K6" s="31"/>
      <c r="L6" s="21"/>
      <c r="M6" s="31"/>
      <c r="N6" s="21"/>
      <c r="O6" s="21"/>
      <c r="P6" s="21"/>
      <c r="Q6" s="21"/>
      <c r="R6" s="20" t="s">
        <v>22</v>
      </c>
      <c r="S6" s="20">
        <v>4400</v>
      </c>
    </row>
    <row r="7" spans="1:20" ht="14.1" customHeight="1" thickBot="1" x14ac:dyDescent="0.35">
      <c r="A7" s="37"/>
      <c r="B7" s="38"/>
      <c r="C7" s="39"/>
      <c r="D7" s="39"/>
      <c r="E7" s="40"/>
      <c r="F7" s="39"/>
      <c r="G7" s="39"/>
      <c r="H7" s="41"/>
      <c r="I7" s="41"/>
      <c r="J7" s="42"/>
      <c r="K7" s="43"/>
      <c r="L7" s="44"/>
      <c r="M7" s="41"/>
      <c r="N7" s="45"/>
      <c r="O7" s="46"/>
      <c r="P7" s="46"/>
      <c r="Q7" s="47"/>
      <c r="R7" s="63"/>
      <c r="S7" s="63"/>
    </row>
    <row r="8" spans="1:20" ht="14.1" customHeight="1" x14ac:dyDescent="0.3">
      <c r="A8" s="196" t="s">
        <v>17</v>
      </c>
      <c r="B8" s="199" t="s">
        <v>16</v>
      </c>
      <c r="C8" s="199" t="s">
        <v>15</v>
      </c>
      <c r="D8" s="201" t="s">
        <v>14</v>
      </c>
      <c r="E8" s="201" t="s">
        <v>13</v>
      </c>
      <c r="F8" s="201" t="s">
        <v>12</v>
      </c>
      <c r="G8" s="203" t="s">
        <v>37</v>
      </c>
      <c r="H8" s="203" t="s">
        <v>26</v>
      </c>
      <c r="I8" s="184" t="s">
        <v>27</v>
      </c>
      <c r="J8" s="178" t="s">
        <v>28</v>
      </c>
      <c r="K8" s="178" t="s">
        <v>29</v>
      </c>
      <c r="L8" s="181" t="s">
        <v>33</v>
      </c>
      <c r="M8" s="184" t="s">
        <v>0</v>
      </c>
      <c r="N8" s="220" t="s">
        <v>11</v>
      </c>
      <c r="O8" s="220"/>
      <c r="P8" s="19" t="s">
        <v>10</v>
      </c>
      <c r="Q8" s="192" t="s">
        <v>9</v>
      </c>
      <c r="R8" s="193"/>
      <c r="S8" s="205"/>
    </row>
    <row r="9" spans="1:20" ht="26.4" x14ac:dyDescent="0.3">
      <c r="A9" s="197"/>
      <c r="B9" s="200"/>
      <c r="C9" s="200"/>
      <c r="D9" s="202"/>
      <c r="E9" s="202"/>
      <c r="F9" s="202"/>
      <c r="G9" s="204"/>
      <c r="H9" s="204"/>
      <c r="I9" s="185"/>
      <c r="J9" s="179"/>
      <c r="K9" s="179"/>
      <c r="L9" s="182"/>
      <c r="M9" s="185"/>
      <c r="N9" s="18" t="s">
        <v>6</v>
      </c>
      <c r="O9" s="18" t="s">
        <v>5</v>
      </c>
      <c r="P9" s="18" t="s">
        <v>8</v>
      </c>
      <c r="Q9" s="206" t="s">
        <v>7</v>
      </c>
      <c r="R9" s="18" t="s">
        <v>6</v>
      </c>
      <c r="S9" s="17" t="s">
        <v>5</v>
      </c>
    </row>
    <row r="10" spans="1:20" ht="14.1" customHeight="1" thickBot="1" x14ac:dyDescent="0.35">
      <c r="A10" s="213"/>
      <c r="B10" s="214"/>
      <c r="C10" s="214"/>
      <c r="D10" s="215"/>
      <c r="E10" s="215"/>
      <c r="F10" s="215"/>
      <c r="G10" s="216"/>
      <c r="H10" s="216"/>
      <c r="I10" s="217"/>
      <c r="J10" s="218"/>
      <c r="K10" s="218"/>
      <c r="L10" s="219"/>
      <c r="M10" s="217"/>
      <c r="N10" s="16" t="s">
        <v>41</v>
      </c>
      <c r="O10" s="16" t="s">
        <v>42</v>
      </c>
      <c r="P10" s="16" t="s">
        <v>43</v>
      </c>
      <c r="Q10" s="209"/>
      <c r="R10" s="16" t="s">
        <v>4</v>
      </c>
      <c r="S10" s="15" t="s">
        <v>3</v>
      </c>
    </row>
    <row r="11" spans="1:20" s="109" customFormat="1" ht="13.8" x14ac:dyDescent="0.3">
      <c r="A11" s="95"/>
      <c r="B11" s="95"/>
      <c r="C11" s="95"/>
      <c r="D11" s="95"/>
      <c r="E11" s="95"/>
      <c r="F11" s="95"/>
      <c r="G11" s="95"/>
      <c r="H11" s="95"/>
      <c r="I11" s="95"/>
      <c r="J11" s="107"/>
      <c r="K11" s="107"/>
      <c r="L11" s="96"/>
      <c r="M11" s="97"/>
      <c r="N11" s="98"/>
      <c r="O11" s="98"/>
      <c r="P11" s="100"/>
      <c r="Q11" s="99"/>
      <c r="R11" s="100"/>
      <c r="S11" s="100"/>
      <c r="T11" s="108"/>
    </row>
    <row r="12" spans="1:20" s="109" customFormat="1" ht="13.8" x14ac:dyDescent="0.3">
      <c r="A12" s="71"/>
      <c r="B12" s="71"/>
      <c r="C12" s="71"/>
      <c r="D12" s="71"/>
      <c r="E12" s="71"/>
      <c r="F12" s="71"/>
      <c r="G12" s="71"/>
      <c r="H12" s="71"/>
      <c r="I12" s="71"/>
      <c r="J12" s="110"/>
      <c r="K12" s="110"/>
      <c r="L12" s="101"/>
      <c r="M12" s="102"/>
      <c r="N12" s="103"/>
      <c r="O12" s="103"/>
      <c r="P12" s="105"/>
      <c r="Q12" s="104"/>
      <c r="R12" s="105"/>
      <c r="S12" s="105"/>
      <c r="T12" s="108"/>
    </row>
    <row r="13" spans="1:20" s="109" customFormat="1" ht="13.8" x14ac:dyDescent="0.3">
      <c r="A13" s="71"/>
      <c r="B13" s="71"/>
      <c r="C13" s="71"/>
      <c r="D13" s="71"/>
      <c r="E13" s="71"/>
      <c r="F13" s="71"/>
      <c r="G13" s="71"/>
      <c r="H13" s="71"/>
      <c r="I13" s="71"/>
      <c r="J13" s="110"/>
      <c r="K13" s="110"/>
      <c r="L13" s="101"/>
      <c r="M13" s="102"/>
      <c r="N13" s="103"/>
      <c r="O13" s="103"/>
      <c r="P13" s="105"/>
      <c r="Q13" s="104"/>
      <c r="R13" s="105"/>
      <c r="S13" s="105"/>
      <c r="T13" s="108"/>
    </row>
    <row r="14" spans="1:20" s="109" customFormat="1" ht="13.8" x14ac:dyDescent="0.3">
      <c r="A14" s="71"/>
      <c r="B14" s="71"/>
      <c r="C14" s="71"/>
      <c r="D14" s="71"/>
      <c r="E14" s="71"/>
      <c r="F14" s="71"/>
      <c r="G14" s="71"/>
      <c r="H14" s="71"/>
      <c r="I14" s="71"/>
      <c r="J14" s="110"/>
      <c r="K14" s="110"/>
      <c r="L14" s="101"/>
      <c r="M14" s="102"/>
      <c r="N14" s="103"/>
      <c r="O14" s="103"/>
      <c r="P14" s="105"/>
      <c r="Q14" s="104"/>
      <c r="R14" s="105"/>
      <c r="S14" s="105"/>
      <c r="T14" s="108"/>
    </row>
    <row r="15" spans="1:20" s="109" customFormat="1" ht="13.8" x14ac:dyDescent="0.3">
      <c r="A15" s="71"/>
      <c r="B15" s="71"/>
      <c r="C15" s="71"/>
      <c r="D15" s="71"/>
      <c r="E15" s="71"/>
      <c r="F15" s="71"/>
      <c r="G15" s="71"/>
      <c r="H15" s="71"/>
      <c r="I15" s="71"/>
      <c r="J15" s="110"/>
      <c r="K15" s="110"/>
      <c r="L15" s="101"/>
      <c r="M15" s="102"/>
      <c r="N15" s="103"/>
      <c r="O15" s="103"/>
      <c r="P15" s="105"/>
      <c r="Q15" s="104"/>
      <c r="R15" s="105"/>
      <c r="S15" s="105"/>
      <c r="T15" s="108"/>
    </row>
    <row r="16" spans="1:20" s="109" customFormat="1" ht="13.8" x14ac:dyDescent="0.3">
      <c r="A16" s="71"/>
      <c r="B16" s="71"/>
      <c r="C16" s="71"/>
      <c r="D16" s="71"/>
      <c r="E16" s="71"/>
      <c r="F16" s="71"/>
      <c r="G16" s="71"/>
      <c r="H16" s="71"/>
      <c r="I16" s="71"/>
      <c r="J16" s="110"/>
      <c r="K16" s="110"/>
      <c r="L16" s="101"/>
      <c r="M16" s="102"/>
      <c r="N16" s="103"/>
      <c r="O16" s="103"/>
      <c r="P16" s="105"/>
      <c r="Q16" s="104"/>
      <c r="R16" s="105"/>
      <c r="S16" s="105"/>
      <c r="T16" s="108"/>
    </row>
    <row r="17" spans="1:20" s="109" customFormat="1" ht="13.8" x14ac:dyDescent="0.3">
      <c r="A17" s="71"/>
      <c r="B17" s="71"/>
      <c r="C17" s="71"/>
      <c r="D17" s="71"/>
      <c r="E17" s="71"/>
      <c r="F17" s="71"/>
      <c r="G17" s="71"/>
      <c r="H17" s="71"/>
      <c r="I17" s="71"/>
      <c r="J17" s="110"/>
      <c r="K17" s="110"/>
      <c r="L17" s="101"/>
      <c r="M17" s="102"/>
      <c r="N17" s="103"/>
      <c r="O17" s="103"/>
      <c r="P17" s="105"/>
      <c r="Q17" s="104"/>
      <c r="R17" s="105"/>
      <c r="S17" s="105"/>
      <c r="T17" s="108"/>
    </row>
    <row r="18" spans="1:20" s="109" customFormat="1" ht="13.8" x14ac:dyDescent="0.3">
      <c r="A18" s="71"/>
      <c r="B18" s="71"/>
      <c r="C18" s="71"/>
      <c r="D18" s="71"/>
      <c r="E18" s="71"/>
      <c r="F18" s="71"/>
      <c r="G18" s="71"/>
      <c r="H18" s="71"/>
      <c r="I18" s="71"/>
      <c r="J18" s="110"/>
      <c r="K18" s="110"/>
      <c r="L18" s="101"/>
      <c r="M18" s="102"/>
      <c r="N18" s="103"/>
      <c r="O18" s="103"/>
      <c r="P18" s="105"/>
      <c r="Q18" s="104"/>
      <c r="R18" s="105"/>
      <c r="S18" s="105"/>
      <c r="T18" s="108"/>
    </row>
    <row r="19" spans="1:20" s="109" customFormat="1" ht="13.8" x14ac:dyDescent="0.3">
      <c r="A19" s="71"/>
      <c r="B19" s="71"/>
      <c r="C19" s="71"/>
      <c r="D19" s="71"/>
      <c r="E19" s="71"/>
      <c r="F19" s="71"/>
      <c r="G19" s="71"/>
      <c r="H19" s="71"/>
      <c r="I19" s="71"/>
      <c r="J19" s="110"/>
      <c r="K19" s="110"/>
      <c r="L19" s="101"/>
      <c r="M19" s="102"/>
      <c r="N19" s="103"/>
      <c r="O19" s="103"/>
      <c r="P19" s="105"/>
      <c r="Q19" s="104"/>
      <c r="R19" s="105"/>
      <c r="S19" s="105"/>
      <c r="T19" s="108"/>
    </row>
    <row r="20" spans="1:20" s="109" customFormat="1" ht="13.8" x14ac:dyDescent="0.3">
      <c r="A20" s="71"/>
      <c r="B20" s="71"/>
      <c r="C20" s="71"/>
      <c r="D20" s="71"/>
      <c r="E20" s="71"/>
      <c r="F20" s="71"/>
      <c r="G20" s="71"/>
      <c r="H20" s="71"/>
      <c r="I20" s="71"/>
      <c r="J20" s="110"/>
      <c r="K20" s="110"/>
      <c r="L20" s="101"/>
      <c r="M20" s="102"/>
      <c r="N20" s="103"/>
      <c r="O20" s="103"/>
      <c r="P20" s="105"/>
      <c r="Q20" s="104"/>
      <c r="R20" s="105"/>
      <c r="S20" s="105"/>
      <c r="T20" s="108"/>
    </row>
    <row r="21" spans="1:20" s="109" customFormat="1" ht="13.8" x14ac:dyDescent="0.3">
      <c r="A21" s="71"/>
      <c r="B21" s="71"/>
      <c r="C21" s="71"/>
      <c r="D21" s="71"/>
      <c r="E21" s="71"/>
      <c r="F21" s="71"/>
      <c r="G21" s="71"/>
      <c r="H21" s="71"/>
      <c r="I21" s="71"/>
      <c r="J21" s="110"/>
      <c r="K21" s="110"/>
      <c r="L21" s="101"/>
      <c r="M21" s="102"/>
      <c r="N21" s="103"/>
      <c r="O21" s="103"/>
      <c r="P21" s="105"/>
      <c r="Q21" s="104"/>
      <c r="R21" s="105"/>
      <c r="S21" s="105"/>
      <c r="T21" s="108"/>
    </row>
    <row r="22" spans="1:20" s="109" customFormat="1" ht="13.8" x14ac:dyDescent="0.3">
      <c r="A22" s="71"/>
      <c r="B22" s="71"/>
      <c r="C22" s="71"/>
      <c r="D22" s="71"/>
      <c r="E22" s="71"/>
      <c r="F22" s="71"/>
      <c r="G22" s="71"/>
      <c r="H22" s="71"/>
      <c r="I22" s="71"/>
      <c r="J22" s="110"/>
      <c r="K22" s="110"/>
      <c r="L22" s="101"/>
      <c r="M22" s="102"/>
      <c r="N22" s="103"/>
      <c r="O22" s="103"/>
      <c r="P22" s="105"/>
      <c r="Q22" s="104"/>
      <c r="R22" s="105"/>
      <c r="S22" s="105"/>
      <c r="T22" s="108"/>
    </row>
    <row r="23" spans="1:20" s="109" customFormat="1" ht="13.8" x14ac:dyDescent="0.3">
      <c r="A23" s="71"/>
      <c r="B23" s="71"/>
      <c r="C23" s="71"/>
      <c r="D23" s="71"/>
      <c r="E23" s="71"/>
      <c r="F23" s="71"/>
      <c r="G23" s="71"/>
      <c r="H23" s="71"/>
      <c r="I23" s="71"/>
      <c r="J23" s="110"/>
      <c r="K23" s="110"/>
      <c r="L23" s="101"/>
      <c r="M23" s="102"/>
      <c r="N23" s="103"/>
      <c r="O23" s="103"/>
      <c r="P23" s="105"/>
      <c r="Q23" s="104"/>
      <c r="R23" s="105"/>
      <c r="S23" s="105"/>
      <c r="T23" s="108"/>
    </row>
    <row r="24" spans="1:20" s="109" customFormat="1" ht="13.8" x14ac:dyDescent="0.3">
      <c r="A24" s="71"/>
      <c r="B24" s="71"/>
      <c r="C24" s="71"/>
      <c r="D24" s="71"/>
      <c r="E24" s="71"/>
      <c r="F24" s="71"/>
      <c r="G24" s="71"/>
      <c r="H24" s="71"/>
      <c r="I24" s="71"/>
      <c r="J24" s="110"/>
      <c r="K24" s="110"/>
      <c r="L24" s="101"/>
      <c r="M24" s="102"/>
      <c r="N24" s="103"/>
      <c r="O24" s="103"/>
      <c r="P24" s="105"/>
      <c r="Q24" s="104"/>
      <c r="R24" s="105"/>
      <c r="S24" s="105"/>
      <c r="T24" s="108"/>
    </row>
    <row r="25" spans="1:20" s="109" customFormat="1" ht="13.8" x14ac:dyDescent="0.3">
      <c r="A25" s="71"/>
      <c r="B25" s="71"/>
      <c r="C25" s="71"/>
      <c r="D25" s="71"/>
      <c r="E25" s="71"/>
      <c r="F25" s="71"/>
      <c r="G25" s="71"/>
      <c r="H25" s="71"/>
      <c r="I25" s="71"/>
      <c r="J25" s="110"/>
      <c r="K25" s="110"/>
      <c r="L25" s="101"/>
      <c r="M25" s="102"/>
      <c r="N25" s="103"/>
      <c r="O25" s="103"/>
      <c r="P25" s="105"/>
      <c r="Q25" s="104"/>
      <c r="R25" s="105"/>
      <c r="S25" s="105"/>
      <c r="T25" s="108"/>
    </row>
    <row r="26" spans="1:20" s="109" customFormat="1" ht="13.8" x14ac:dyDescent="0.3">
      <c r="A26" s="71"/>
      <c r="B26" s="71"/>
      <c r="C26" s="71"/>
      <c r="D26" s="71"/>
      <c r="E26" s="71"/>
      <c r="F26" s="71"/>
      <c r="G26" s="71"/>
      <c r="H26" s="71"/>
      <c r="I26" s="71"/>
      <c r="J26" s="110"/>
      <c r="K26" s="110"/>
      <c r="L26" s="101"/>
      <c r="M26" s="102"/>
      <c r="N26" s="103"/>
      <c r="O26" s="103"/>
      <c r="P26" s="105"/>
      <c r="Q26" s="104"/>
      <c r="R26" s="105"/>
      <c r="S26" s="105"/>
      <c r="T26" s="108"/>
    </row>
    <row r="27" spans="1:20" s="109" customFormat="1" ht="13.8" x14ac:dyDescent="0.3">
      <c r="A27" s="71"/>
      <c r="B27" s="71"/>
      <c r="C27" s="71"/>
      <c r="D27" s="71"/>
      <c r="E27" s="71"/>
      <c r="F27" s="71"/>
      <c r="G27" s="71"/>
      <c r="H27" s="71"/>
      <c r="I27" s="71"/>
      <c r="J27" s="110"/>
      <c r="K27" s="110"/>
      <c r="L27" s="101"/>
      <c r="M27" s="102"/>
      <c r="N27" s="103"/>
      <c r="O27" s="103"/>
      <c r="P27" s="105"/>
      <c r="Q27" s="104"/>
      <c r="R27" s="105"/>
      <c r="S27" s="105"/>
      <c r="T27" s="108"/>
    </row>
    <row r="28" spans="1:20" s="109" customFormat="1" ht="13.8" x14ac:dyDescent="0.3">
      <c r="A28" s="71"/>
      <c r="B28" s="71"/>
      <c r="C28" s="71"/>
      <c r="D28" s="71"/>
      <c r="E28" s="71"/>
      <c r="F28" s="71"/>
      <c r="G28" s="71"/>
      <c r="H28" s="71"/>
      <c r="I28" s="71"/>
      <c r="J28" s="110"/>
      <c r="K28" s="110"/>
      <c r="L28" s="101"/>
      <c r="M28" s="102"/>
      <c r="N28" s="103"/>
      <c r="O28" s="103"/>
      <c r="P28" s="105"/>
      <c r="Q28" s="104"/>
      <c r="R28" s="105"/>
      <c r="S28" s="105"/>
      <c r="T28" s="108"/>
    </row>
    <row r="29" spans="1:20" s="109" customFormat="1" ht="13.8" x14ac:dyDescent="0.3">
      <c r="A29" s="71"/>
      <c r="B29" s="71"/>
      <c r="C29" s="71"/>
      <c r="D29" s="71"/>
      <c r="E29" s="71"/>
      <c r="F29" s="71"/>
      <c r="G29" s="71"/>
      <c r="H29" s="71"/>
      <c r="I29" s="71"/>
      <c r="J29" s="110"/>
      <c r="K29" s="110"/>
      <c r="L29" s="101"/>
      <c r="M29" s="102"/>
      <c r="N29" s="103"/>
      <c r="O29" s="103"/>
      <c r="P29" s="105"/>
      <c r="Q29" s="104"/>
      <c r="R29" s="105"/>
      <c r="S29" s="105"/>
      <c r="T29" s="108"/>
    </row>
    <row r="30" spans="1:20" s="109" customFormat="1" ht="13.8" x14ac:dyDescent="0.3">
      <c r="A30" s="71"/>
      <c r="B30" s="71"/>
      <c r="C30" s="71"/>
      <c r="D30" s="71"/>
      <c r="E30" s="71"/>
      <c r="F30" s="71"/>
      <c r="G30" s="71"/>
      <c r="H30" s="71"/>
      <c r="I30" s="71"/>
      <c r="J30" s="110"/>
      <c r="K30" s="110"/>
      <c r="L30" s="101"/>
      <c r="M30" s="102"/>
      <c r="N30" s="103"/>
      <c r="O30" s="103"/>
      <c r="P30" s="105"/>
      <c r="Q30" s="104"/>
      <c r="R30" s="105"/>
      <c r="S30" s="105"/>
      <c r="T30" s="108"/>
    </row>
    <row r="31" spans="1:20" s="109" customFormat="1" ht="13.8" x14ac:dyDescent="0.3">
      <c r="A31" s="71"/>
      <c r="B31" s="71"/>
      <c r="C31" s="71"/>
      <c r="D31" s="71"/>
      <c r="E31" s="71"/>
      <c r="F31" s="71"/>
      <c r="G31" s="71"/>
      <c r="H31" s="71"/>
      <c r="I31" s="71"/>
      <c r="J31" s="110"/>
      <c r="K31" s="110"/>
      <c r="L31" s="101"/>
      <c r="M31" s="102"/>
      <c r="N31" s="103"/>
      <c r="O31" s="103"/>
      <c r="P31" s="105"/>
      <c r="Q31" s="104"/>
      <c r="R31" s="105"/>
      <c r="S31" s="105"/>
      <c r="T31" s="108"/>
    </row>
    <row r="32" spans="1:20" s="109" customFormat="1" ht="13.8" x14ac:dyDescent="0.3">
      <c r="A32" s="71"/>
      <c r="B32" s="71"/>
      <c r="C32" s="71"/>
      <c r="D32" s="71"/>
      <c r="E32" s="71"/>
      <c r="F32" s="71"/>
      <c r="G32" s="71"/>
      <c r="H32" s="71"/>
      <c r="I32" s="71"/>
      <c r="J32" s="110"/>
      <c r="K32" s="110"/>
      <c r="L32" s="101"/>
      <c r="M32" s="102"/>
      <c r="N32" s="103"/>
      <c r="O32" s="103"/>
      <c r="P32" s="105"/>
      <c r="Q32" s="104"/>
      <c r="R32" s="105"/>
      <c r="S32" s="105"/>
      <c r="T32" s="108"/>
    </row>
    <row r="33" spans="1:20" s="109" customFormat="1" ht="13.8" x14ac:dyDescent="0.3">
      <c r="A33" s="71"/>
      <c r="B33" s="71"/>
      <c r="C33" s="71"/>
      <c r="D33" s="71"/>
      <c r="E33" s="71"/>
      <c r="F33" s="71"/>
      <c r="G33" s="71"/>
      <c r="H33" s="71"/>
      <c r="I33" s="106"/>
      <c r="J33" s="110"/>
      <c r="K33" s="110"/>
      <c r="L33" s="101"/>
      <c r="M33" s="102"/>
      <c r="N33" s="103"/>
      <c r="O33" s="103"/>
      <c r="P33" s="105"/>
      <c r="Q33" s="104"/>
      <c r="R33" s="105"/>
      <c r="S33" s="105"/>
      <c r="T33" s="108"/>
    </row>
    <row r="34" spans="1:20" s="109" customFormat="1" ht="13.8" x14ac:dyDescent="0.3">
      <c r="A34" s="71"/>
      <c r="B34" s="71"/>
      <c r="C34" s="71"/>
      <c r="D34" s="71"/>
      <c r="E34" s="71"/>
      <c r="F34" s="71"/>
      <c r="G34" s="71"/>
      <c r="H34" s="71"/>
      <c r="I34" s="71"/>
      <c r="J34" s="110"/>
      <c r="K34" s="110"/>
      <c r="L34" s="101"/>
      <c r="M34" s="102"/>
      <c r="N34" s="103"/>
      <c r="O34" s="103"/>
      <c r="P34" s="105"/>
      <c r="Q34" s="104"/>
      <c r="R34" s="105"/>
      <c r="S34" s="105"/>
      <c r="T34" s="108"/>
    </row>
    <row r="35" spans="1:20" s="109" customFormat="1" ht="14.1" customHeight="1" x14ac:dyDescent="0.3">
      <c r="A35" s="71">
        <v>23</v>
      </c>
      <c r="B35" s="71"/>
      <c r="C35" s="71"/>
      <c r="D35" s="71"/>
      <c r="E35" s="71"/>
      <c r="F35" s="71"/>
      <c r="G35" s="71"/>
      <c r="H35" s="71"/>
      <c r="I35" s="71"/>
      <c r="J35" s="110"/>
      <c r="K35" s="110"/>
      <c r="L35" s="101"/>
      <c r="M35" s="102"/>
      <c r="N35" s="103"/>
      <c r="O35" s="103"/>
      <c r="P35" s="105"/>
      <c r="Q35" s="104"/>
      <c r="R35" s="105"/>
      <c r="S35" s="105"/>
      <c r="T35" s="108"/>
    </row>
    <row r="36" spans="1:20" ht="14.1" customHeight="1" thickBot="1" x14ac:dyDescent="0.35">
      <c r="A36" s="210" t="s">
        <v>35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5"/>
      <c r="M36" s="67">
        <f>SUM(M11:M35)</f>
        <v>0</v>
      </c>
      <c r="N36" s="67">
        <f>SUM(N11:N35)</f>
        <v>0</v>
      </c>
      <c r="O36" s="67">
        <f t="shared" ref="O36:Q36" si="0">SUM(O11:O35)</f>
        <v>0</v>
      </c>
      <c r="P36" s="67">
        <f t="shared" si="0"/>
        <v>0</v>
      </c>
      <c r="Q36" s="67">
        <f t="shared" si="0"/>
        <v>0</v>
      </c>
      <c r="R36" s="67">
        <f>SUM(R11:R35)</f>
        <v>0</v>
      </c>
      <c r="S36" s="67">
        <f>SUM(S11:S35)</f>
        <v>0</v>
      </c>
    </row>
    <row r="37" spans="1:20" ht="14.1" customHeight="1" thickBot="1" x14ac:dyDescent="0.35"/>
    <row r="38" spans="1:20" ht="14.1" customHeight="1" thickBot="1" x14ac:dyDescent="0.35">
      <c r="R38" s="211">
        <f>P36+R36+S36</f>
        <v>0</v>
      </c>
      <c r="S38" s="212"/>
    </row>
  </sheetData>
  <mergeCells count="21">
    <mergeCell ref="A36:L36"/>
    <mergeCell ref="R38:S38"/>
    <mergeCell ref="A8:A10"/>
    <mergeCell ref="B8:B10"/>
    <mergeCell ref="C8:C10"/>
    <mergeCell ref="D8:D10"/>
    <mergeCell ref="E8:E10"/>
    <mergeCell ref="F8:F10"/>
    <mergeCell ref="G8:G10"/>
    <mergeCell ref="H8:H10"/>
    <mergeCell ref="I8:I10"/>
    <mergeCell ref="J8:J10"/>
    <mergeCell ref="K8:K10"/>
    <mergeCell ref="L8:L10"/>
    <mergeCell ref="N8:O8"/>
    <mergeCell ref="M8:M10"/>
    <mergeCell ref="B1:R1"/>
    <mergeCell ref="A2:R2"/>
    <mergeCell ref="I3:I5"/>
    <mergeCell ref="Q8:S8"/>
    <mergeCell ref="Q9:Q10"/>
  </mergeCells>
  <pageMargins left="0.25" right="0.25" top="0.75" bottom="0.75" header="0.3" footer="0.3"/>
  <pageSetup paperSize="9" scale="45" fitToHeight="0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A27"/>
  <sheetViews>
    <sheetView view="pageBreakPreview" zoomScale="70" zoomScaleNormal="70" zoomScaleSheetLayoutView="70" workbookViewId="0">
      <selection activeCell="A3" sqref="A3"/>
    </sheetView>
  </sheetViews>
  <sheetFormatPr baseColWidth="10" defaultColWidth="11.44140625" defaultRowHeight="14.1" customHeight="1" x14ac:dyDescent="0.3"/>
  <cols>
    <col min="1" max="1" width="5.44140625" style="7" customWidth="1"/>
    <col min="2" max="2" width="9.88671875" style="1" customWidth="1"/>
    <col min="3" max="3" width="16.44140625" style="1" customWidth="1"/>
    <col min="4" max="4" width="11.88671875" style="1" customWidth="1"/>
    <col min="5" max="5" width="12.5546875" style="1" customWidth="1"/>
    <col min="6" max="6" width="10.5546875" style="1" customWidth="1"/>
    <col min="7" max="7" width="26" style="1" customWidth="1"/>
    <col min="8" max="9" width="10.88671875" style="5" customWidth="1"/>
    <col min="10" max="10" width="38.6640625" style="1" customWidth="1"/>
    <col min="11" max="11" width="15" style="7" customWidth="1"/>
    <col min="12" max="12" width="31.44140625" style="6" customWidth="1"/>
    <col min="13" max="13" width="7.109375" style="5" customWidth="1"/>
    <col min="14" max="14" width="14.109375" style="3" customWidth="1"/>
    <col min="15" max="15" width="14.33203125" style="3" customWidth="1"/>
    <col min="16" max="16" width="13.33203125" style="3" customWidth="1"/>
    <col min="17" max="17" width="11" style="4" bestFit="1" customWidth="1"/>
    <col min="18" max="18" width="15.5546875" style="3" customWidth="1"/>
    <col min="19" max="19" width="16" style="3" customWidth="1"/>
    <col min="20" max="20" width="24.44140625" style="2" customWidth="1"/>
    <col min="21" max="16384" width="11.44140625" style="1"/>
  </cols>
  <sheetData>
    <row r="1" spans="1:20" ht="14.1" customHeight="1" x14ac:dyDescent="0.3">
      <c r="A1" s="21"/>
      <c r="B1" s="195" t="s">
        <v>24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</row>
    <row r="2" spans="1:20" ht="14.1" customHeight="1" x14ac:dyDescent="0.3">
      <c r="A2" s="195" t="s">
        <v>89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</row>
    <row r="3" spans="1:20" ht="13.5" customHeight="1" x14ac:dyDescent="0.3">
      <c r="A3" s="26"/>
      <c r="B3" s="26"/>
      <c r="C3" s="26"/>
      <c r="D3" s="26"/>
      <c r="E3" s="27"/>
      <c r="F3" s="26"/>
      <c r="G3" s="26"/>
      <c r="H3" s="26"/>
      <c r="I3" s="208"/>
      <c r="J3" s="26"/>
      <c r="K3" s="26"/>
      <c r="L3" s="26"/>
      <c r="M3" s="26"/>
      <c r="N3" s="26"/>
      <c r="O3" s="26"/>
      <c r="P3" s="26"/>
      <c r="Q3" s="26"/>
      <c r="R3" s="26"/>
    </row>
    <row r="4" spans="1:20" ht="15.75" customHeight="1" x14ac:dyDescent="0.3">
      <c r="A4" s="24" t="s">
        <v>20</v>
      </c>
      <c r="B4" s="24"/>
      <c r="C4" s="25" t="s">
        <v>25</v>
      </c>
      <c r="E4" s="28"/>
      <c r="F4" s="22"/>
      <c r="G4" s="22"/>
      <c r="H4" s="22"/>
      <c r="I4" s="208"/>
      <c r="J4" s="21"/>
      <c r="K4" s="31"/>
      <c r="L4" s="21"/>
      <c r="M4" s="31"/>
      <c r="N4" s="21"/>
      <c r="O4" s="21"/>
      <c r="P4" s="21"/>
      <c r="Q4" s="21"/>
      <c r="R4" s="21"/>
    </row>
    <row r="5" spans="1:20" ht="15.75" customHeight="1" x14ac:dyDescent="0.3">
      <c r="A5" s="24" t="s">
        <v>19</v>
      </c>
      <c r="B5" s="24"/>
      <c r="C5" s="25" t="s">
        <v>44</v>
      </c>
      <c r="E5" s="28"/>
      <c r="F5" s="22"/>
      <c r="G5" s="22"/>
      <c r="H5" s="22"/>
      <c r="I5" s="208"/>
      <c r="J5" s="21"/>
      <c r="K5" s="31"/>
      <c r="L5" s="21"/>
      <c r="M5" s="31"/>
      <c r="N5" s="21"/>
      <c r="O5" s="21"/>
      <c r="P5" s="87"/>
      <c r="Q5" s="87"/>
      <c r="R5" s="21"/>
    </row>
    <row r="6" spans="1:20" ht="15.75" customHeight="1" x14ac:dyDescent="0.3">
      <c r="A6" s="24" t="s">
        <v>2</v>
      </c>
      <c r="B6" s="24"/>
      <c r="C6" s="25" t="s">
        <v>1</v>
      </c>
      <c r="E6" s="28"/>
      <c r="F6" s="22"/>
      <c r="G6" s="22"/>
      <c r="H6" s="22"/>
      <c r="I6" s="22"/>
      <c r="J6" s="21"/>
      <c r="K6" s="31"/>
      <c r="L6" s="21"/>
      <c r="M6" s="31"/>
      <c r="N6" s="21"/>
      <c r="O6" s="21"/>
      <c r="P6" s="21"/>
      <c r="Q6" s="21"/>
      <c r="R6" s="20" t="s">
        <v>22</v>
      </c>
      <c r="S6" s="20">
        <v>4400</v>
      </c>
    </row>
    <row r="7" spans="1:20" ht="14.1" customHeight="1" thickBot="1" x14ac:dyDescent="0.35">
      <c r="A7" s="24"/>
      <c r="B7" s="24"/>
      <c r="C7" s="23"/>
      <c r="E7" s="28"/>
      <c r="F7" s="22"/>
      <c r="G7" s="22"/>
      <c r="H7" s="22"/>
      <c r="I7" s="22"/>
      <c r="J7" s="21"/>
      <c r="K7" s="31"/>
      <c r="L7" s="21"/>
      <c r="M7" s="31"/>
      <c r="N7" s="21"/>
      <c r="O7" s="21"/>
      <c r="P7" s="21"/>
      <c r="Q7" s="21"/>
      <c r="R7" s="20" t="s">
        <v>18</v>
      </c>
      <c r="S7" s="20">
        <v>930</v>
      </c>
    </row>
    <row r="8" spans="1:20" ht="14.1" customHeight="1" x14ac:dyDescent="0.3">
      <c r="A8" s="196" t="s">
        <v>17</v>
      </c>
      <c r="B8" s="199" t="s">
        <v>16</v>
      </c>
      <c r="C8" s="199" t="s">
        <v>15</v>
      </c>
      <c r="D8" s="201" t="s">
        <v>14</v>
      </c>
      <c r="E8" s="201" t="s">
        <v>13</v>
      </c>
      <c r="F8" s="201" t="s">
        <v>12</v>
      </c>
      <c r="G8" s="203" t="s">
        <v>36</v>
      </c>
      <c r="H8" s="203" t="s">
        <v>26</v>
      </c>
      <c r="I8" s="184" t="s">
        <v>34</v>
      </c>
      <c r="J8" s="178" t="s">
        <v>28</v>
      </c>
      <c r="K8" s="178" t="s">
        <v>29</v>
      </c>
      <c r="L8" s="181" t="s">
        <v>33</v>
      </c>
      <c r="M8" s="184" t="s">
        <v>0</v>
      </c>
      <c r="N8" s="220" t="s">
        <v>11</v>
      </c>
      <c r="O8" s="220"/>
      <c r="P8" s="19" t="s">
        <v>10</v>
      </c>
      <c r="Q8" s="192" t="s">
        <v>9</v>
      </c>
      <c r="R8" s="193"/>
      <c r="S8" s="205"/>
    </row>
    <row r="9" spans="1:20" ht="39.75" customHeight="1" x14ac:dyDescent="0.3">
      <c r="A9" s="197"/>
      <c r="B9" s="200"/>
      <c r="C9" s="200"/>
      <c r="D9" s="202"/>
      <c r="E9" s="202"/>
      <c r="F9" s="202"/>
      <c r="G9" s="204"/>
      <c r="H9" s="204"/>
      <c r="I9" s="185"/>
      <c r="J9" s="179"/>
      <c r="K9" s="179"/>
      <c r="L9" s="182"/>
      <c r="M9" s="185"/>
      <c r="N9" s="18" t="s">
        <v>6</v>
      </c>
      <c r="O9" s="18" t="s">
        <v>5</v>
      </c>
      <c r="P9" s="18" t="s">
        <v>8</v>
      </c>
      <c r="Q9" s="206" t="s">
        <v>7</v>
      </c>
      <c r="R9" s="18" t="s">
        <v>6</v>
      </c>
      <c r="S9" s="17" t="s">
        <v>5</v>
      </c>
    </row>
    <row r="10" spans="1:20" ht="15" customHeight="1" thickBot="1" x14ac:dyDescent="0.35">
      <c r="A10" s="213"/>
      <c r="B10" s="214"/>
      <c r="C10" s="214"/>
      <c r="D10" s="215"/>
      <c r="E10" s="215"/>
      <c r="F10" s="215"/>
      <c r="G10" s="216"/>
      <c r="H10" s="216"/>
      <c r="I10" s="217"/>
      <c r="J10" s="218"/>
      <c r="K10" s="218"/>
      <c r="L10" s="219"/>
      <c r="M10" s="217"/>
      <c r="N10" s="16" t="s">
        <v>4</v>
      </c>
      <c r="O10" s="16" t="s">
        <v>3</v>
      </c>
      <c r="P10" s="16" t="s">
        <v>30</v>
      </c>
      <c r="Q10" s="209"/>
      <c r="R10" s="16" t="s">
        <v>4</v>
      </c>
      <c r="S10" s="15" t="s">
        <v>3</v>
      </c>
    </row>
    <row r="11" spans="1:20" s="70" customFormat="1" ht="13.8" x14ac:dyDescent="0.3">
      <c r="A11" s="74"/>
      <c r="B11" s="74"/>
      <c r="C11" s="74"/>
      <c r="D11" s="74"/>
      <c r="E11" s="74"/>
      <c r="F11" s="74"/>
      <c r="G11" s="74"/>
      <c r="H11" s="74"/>
      <c r="I11" s="74"/>
      <c r="J11" s="107"/>
      <c r="K11" s="111"/>
      <c r="L11" s="116"/>
      <c r="M11" s="117"/>
      <c r="N11" s="118"/>
      <c r="O11" s="119"/>
      <c r="P11" s="119"/>
      <c r="Q11" s="120"/>
      <c r="R11" s="119"/>
      <c r="S11" s="119"/>
      <c r="T11" s="69"/>
    </row>
    <row r="12" spans="1:20" s="70" customFormat="1" ht="13.8" x14ac:dyDescent="0.3">
      <c r="A12" s="130"/>
      <c r="B12" s="130"/>
      <c r="C12" s="130"/>
      <c r="D12" s="130"/>
      <c r="E12" s="130"/>
      <c r="F12" s="130"/>
      <c r="G12" s="130"/>
      <c r="H12" s="130"/>
      <c r="I12" s="130"/>
      <c r="J12" s="131"/>
      <c r="K12" s="132"/>
      <c r="L12" s="133"/>
      <c r="M12" s="134"/>
      <c r="N12" s="135"/>
      <c r="O12" s="136"/>
      <c r="P12" s="136"/>
      <c r="Q12" s="137"/>
      <c r="R12" s="136"/>
      <c r="S12" s="136"/>
      <c r="T12" s="69"/>
    </row>
    <row r="13" spans="1:20" s="70" customFormat="1" ht="13.8" x14ac:dyDescent="0.3">
      <c r="A13" s="130"/>
      <c r="B13" s="130"/>
      <c r="C13" s="130"/>
      <c r="D13" s="130"/>
      <c r="E13" s="130"/>
      <c r="F13" s="130"/>
      <c r="G13" s="130"/>
      <c r="H13" s="130"/>
      <c r="I13" s="130"/>
      <c r="J13" s="131"/>
      <c r="K13" s="132"/>
      <c r="L13" s="133"/>
      <c r="M13" s="134"/>
      <c r="N13" s="135"/>
      <c r="O13" s="136"/>
      <c r="P13" s="136"/>
      <c r="Q13" s="137"/>
      <c r="R13" s="136"/>
      <c r="S13" s="136"/>
      <c r="T13" s="69"/>
    </row>
    <row r="14" spans="1:20" s="70" customFormat="1" ht="14.4" x14ac:dyDescent="0.3">
      <c r="A14" s="48"/>
      <c r="B14" s="48"/>
      <c r="C14" s="48"/>
      <c r="D14" s="48"/>
      <c r="E14" s="48"/>
      <c r="F14" s="48"/>
      <c r="G14" s="48"/>
      <c r="H14" s="48"/>
      <c r="I14" s="48"/>
      <c r="J14" s="72"/>
      <c r="K14" s="77"/>
      <c r="L14" s="121"/>
      <c r="M14" s="76"/>
      <c r="N14" s="122"/>
      <c r="O14" s="123"/>
      <c r="P14" s="123"/>
      <c r="Q14" s="124"/>
      <c r="R14" s="125"/>
      <c r="S14" s="125"/>
      <c r="T14" s="69"/>
    </row>
    <row r="15" spans="1:20" s="70" customFormat="1" ht="14.4" x14ac:dyDescent="0.3">
      <c r="A15" s="48"/>
      <c r="B15" s="48"/>
      <c r="C15" s="48"/>
      <c r="D15" s="48"/>
      <c r="E15" s="48"/>
      <c r="F15" s="48"/>
      <c r="G15" s="48"/>
      <c r="H15" s="48"/>
      <c r="I15" s="48"/>
      <c r="J15" s="72"/>
      <c r="K15" s="77"/>
      <c r="L15" s="121"/>
      <c r="M15" s="76"/>
      <c r="N15" s="122"/>
      <c r="O15" s="123"/>
      <c r="P15" s="123"/>
      <c r="Q15" s="124"/>
      <c r="R15" s="125"/>
      <c r="S15" s="125"/>
      <c r="T15" s="69"/>
    </row>
    <row r="16" spans="1:20" s="70" customFormat="1" ht="14.4" x14ac:dyDescent="0.3">
      <c r="A16" s="48"/>
      <c r="B16" s="48"/>
      <c r="C16" s="48"/>
      <c r="D16" s="48"/>
      <c r="E16" s="48"/>
      <c r="F16" s="48"/>
      <c r="G16" s="48"/>
      <c r="H16" s="48"/>
      <c r="I16" s="48"/>
      <c r="J16" s="72"/>
      <c r="K16" s="77"/>
      <c r="L16" s="121"/>
      <c r="M16" s="76"/>
      <c r="N16" s="122"/>
      <c r="O16" s="123"/>
      <c r="P16" s="123"/>
      <c r="Q16" s="124"/>
      <c r="R16" s="125"/>
      <c r="S16" s="125"/>
      <c r="T16" s="69"/>
    </row>
    <row r="17" spans="1:27" s="70" customFormat="1" ht="14.4" x14ac:dyDescent="0.3">
      <c r="A17" s="48"/>
      <c r="B17" s="48"/>
      <c r="C17" s="48"/>
      <c r="D17" s="48"/>
      <c r="E17" s="48"/>
      <c r="F17" s="48"/>
      <c r="G17" s="48"/>
      <c r="H17" s="48"/>
      <c r="I17" s="48"/>
      <c r="J17" s="72"/>
      <c r="K17" s="77"/>
      <c r="L17" s="121"/>
      <c r="M17" s="76"/>
      <c r="N17" s="122"/>
      <c r="O17" s="123"/>
      <c r="P17" s="123"/>
      <c r="Q17" s="124"/>
      <c r="R17" s="125"/>
      <c r="S17" s="125"/>
      <c r="T17" s="69"/>
    </row>
    <row r="18" spans="1:27" ht="15" customHeight="1" x14ac:dyDescent="0.3">
      <c r="A18" s="48">
        <v>6</v>
      </c>
      <c r="B18" s="48"/>
      <c r="C18" s="48"/>
      <c r="D18" s="48"/>
      <c r="E18" s="48"/>
      <c r="F18" s="48"/>
      <c r="G18" s="48"/>
      <c r="H18" s="48"/>
      <c r="I18" s="48"/>
      <c r="J18" s="68"/>
      <c r="K18" s="75"/>
      <c r="L18" s="122"/>
      <c r="M18" s="76"/>
      <c r="N18" s="122"/>
      <c r="O18" s="126"/>
      <c r="P18" s="126"/>
      <c r="Q18" s="127"/>
      <c r="R18" s="125"/>
      <c r="S18" s="125"/>
    </row>
    <row r="19" spans="1:27" s="35" customFormat="1" ht="15" customHeight="1" thickBot="1" x14ac:dyDescent="0.3">
      <c r="A19" s="221" t="s">
        <v>31</v>
      </c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3"/>
      <c r="M19" s="73">
        <f>SUM(M11:M18)</f>
        <v>0</v>
      </c>
      <c r="N19" s="73">
        <f>SUM(N11:N18)</f>
        <v>0</v>
      </c>
      <c r="O19" s="73">
        <f t="shared" ref="O19:S19" si="0">SUM(O11:O18)</f>
        <v>0</v>
      </c>
      <c r="P19" s="73">
        <f>SUM(P11:P18)</f>
        <v>0</v>
      </c>
      <c r="Q19" s="73">
        <f t="shared" si="0"/>
        <v>0</v>
      </c>
      <c r="R19" s="73">
        <f>SUM(R11:R18)</f>
        <v>0</v>
      </c>
      <c r="S19" s="73">
        <f t="shared" si="0"/>
        <v>0</v>
      </c>
      <c r="U19" s="36"/>
      <c r="V19" s="36"/>
      <c r="W19" s="36"/>
      <c r="X19" s="36"/>
      <c r="Y19" s="36"/>
      <c r="Z19" s="36"/>
      <c r="AA19" s="36"/>
    </row>
    <row r="20" spans="1:27" s="2" customFormat="1" ht="16.5" customHeight="1" thickBot="1" x14ac:dyDescent="0.35">
      <c r="A20" s="13"/>
      <c r="B20" s="11"/>
      <c r="C20" s="12"/>
      <c r="D20" s="12"/>
      <c r="E20" s="29"/>
      <c r="F20" s="12"/>
      <c r="G20" s="12"/>
      <c r="H20" s="8"/>
      <c r="I20" s="8"/>
      <c r="J20" s="10"/>
      <c r="K20" s="34"/>
      <c r="L20" s="14"/>
      <c r="M20" s="32"/>
      <c r="U20" s="1"/>
      <c r="V20" s="1"/>
      <c r="W20" s="1"/>
      <c r="X20" s="1"/>
      <c r="Y20" s="1"/>
      <c r="Z20" s="1"/>
      <c r="AA20" s="1"/>
    </row>
    <row r="21" spans="1:27" s="35" customFormat="1" ht="15" customHeight="1" thickBot="1" x14ac:dyDescent="0.3">
      <c r="A21" s="37"/>
      <c r="B21" s="38"/>
      <c r="C21" s="39"/>
      <c r="D21" s="39"/>
      <c r="E21" s="40"/>
      <c r="F21" s="39"/>
      <c r="G21" s="39"/>
      <c r="H21" s="41"/>
      <c r="I21" s="41"/>
      <c r="J21" s="42"/>
      <c r="K21" s="43"/>
      <c r="L21" s="44"/>
      <c r="M21" s="41"/>
      <c r="N21" s="45" t="s">
        <v>32</v>
      </c>
      <c r="O21" s="46"/>
      <c r="P21" s="46"/>
      <c r="Q21" s="47"/>
      <c r="R21" s="224">
        <f>+P19+R19+S19</f>
        <v>0</v>
      </c>
      <c r="S21" s="225"/>
      <c r="U21" s="36"/>
      <c r="V21" s="36"/>
      <c r="W21" s="36"/>
      <c r="X21" s="36"/>
      <c r="Y21" s="36"/>
      <c r="Z21" s="36"/>
      <c r="AA21" s="36"/>
    </row>
    <row r="22" spans="1:27" s="35" customFormat="1" ht="15" customHeight="1" x14ac:dyDescent="0.25">
      <c r="A22" s="37"/>
      <c r="B22" s="38"/>
      <c r="C22" s="39"/>
      <c r="D22" s="39"/>
      <c r="E22" s="40"/>
      <c r="F22" s="39"/>
      <c r="G22" s="39"/>
      <c r="H22" s="41"/>
      <c r="I22" s="41"/>
      <c r="J22" s="42"/>
      <c r="K22" s="43"/>
      <c r="L22" s="44"/>
      <c r="M22" s="41"/>
      <c r="N22" s="45"/>
      <c r="O22" s="45"/>
      <c r="P22" s="45"/>
      <c r="Q22" s="45"/>
      <c r="R22" s="45"/>
      <c r="S22" s="45"/>
      <c r="U22" s="36"/>
      <c r="V22" s="36"/>
      <c r="W22" s="36"/>
      <c r="X22" s="36"/>
      <c r="Y22" s="36"/>
      <c r="Z22" s="36"/>
      <c r="AA22" s="36"/>
    </row>
    <row r="23" spans="1:27" s="35" customFormat="1" ht="15" customHeight="1" x14ac:dyDescent="0.25">
      <c r="A23" s="37"/>
      <c r="B23" s="38"/>
      <c r="C23" s="39"/>
      <c r="D23" s="39"/>
      <c r="E23" s="40"/>
      <c r="F23" s="39"/>
      <c r="G23" s="39"/>
      <c r="H23" s="41"/>
      <c r="I23" s="41"/>
      <c r="J23" s="42"/>
      <c r="K23" s="43"/>
      <c r="L23" s="44"/>
      <c r="M23" s="41"/>
      <c r="N23" s="45"/>
      <c r="O23" s="45"/>
      <c r="P23" s="45"/>
      <c r="Q23" s="45"/>
      <c r="R23" s="45"/>
      <c r="S23" s="45"/>
      <c r="U23" s="36"/>
      <c r="V23" s="36"/>
      <c r="W23" s="36"/>
      <c r="X23" s="36"/>
      <c r="Y23" s="36"/>
      <c r="Z23" s="36"/>
      <c r="AA23" s="36"/>
    </row>
    <row r="24" spans="1:27" s="35" customFormat="1" ht="15" customHeight="1" x14ac:dyDescent="0.25">
      <c r="A24" s="37"/>
      <c r="B24" s="38"/>
      <c r="C24" s="39"/>
      <c r="D24" s="39"/>
      <c r="E24" s="40"/>
      <c r="F24" s="39"/>
      <c r="G24" s="39"/>
      <c r="H24" s="41"/>
      <c r="I24" s="41"/>
      <c r="J24" s="42"/>
      <c r="K24" s="43"/>
      <c r="L24" s="44"/>
      <c r="M24" s="41"/>
      <c r="N24" s="45"/>
      <c r="O24" s="45"/>
      <c r="P24" s="45"/>
      <c r="Q24" s="45"/>
      <c r="R24" s="45"/>
      <c r="S24" s="45"/>
      <c r="U24" s="36"/>
      <c r="V24" s="36"/>
      <c r="W24" s="36"/>
      <c r="X24" s="36"/>
      <c r="Y24" s="36"/>
      <c r="Z24" s="36"/>
      <c r="AA24" s="36"/>
    </row>
    <row r="25" spans="1:27" s="35" customFormat="1" ht="15" customHeight="1" x14ac:dyDescent="0.25">
      <c r="A25" s="37"/>
      <c r="B25" s="38"/>
      <c r="C25" s="39"/>
      <c r="D25" s="39"/>
      <c r="E25" s="40"/>
      <c r="F25" s="39"/>
      <c r="G25" s="39"/>
      <c r="H25" s="41"/>
      <c r="I25" s="41"/>
      <c r="J25" s="42"/>
      <c r="K25" s="43"/>
      <c r="L25" s="44"/>
      <c r="M25" s="41"/>
      <c r="N25" s="45"/>
      <c r="O25" s="45"/>
      <c r="P25" s="45"/>
      <c r="Q25" s="45"/>
      <c r="R25" s="45"/>
      <c r="S25" s="45"/>
      <c r="U25" s="36"/>
      <c r="V25" s="36"/>
      <c r="W25" s="36"/>
      <c r="X25" s="36"/>
      <c r="Y25" s="36"/>
      <c r="Z25" s="36"/>
      <c r="AA25" s="36"/>
    </row>
    <row r="26" spans="1:27" ht="12.75" customHeight="1" x14ac:dyDescent="0.3">
      <c r="Q26" s="3"/>
    </row>
    <row r="27" spans="1:27" ht="12.75" customHeight="1" x14ac:dyDescent="0.3">
      <c r="Q27" s="3"/>
    </row>
  </sheetData>
  <mergeCells count="21">
    <mergeCell ref="A19:L19"/>
    <mergeCell ref="R21:S21"/>
    <mergeCell ref="G8:G10"/>
    <mergeCell ref="H8:H10"/>
    <mergeCell ref="I8:I10"/>
    <mergeCell ref="J8:J10"/>
    <mergeCell ref="B1:R1"/>
    <mergeCell ref="A2:R2"/>
    <mergeCell ref="I3:I5"/>
    <mergeCell ref="A8:A10"/>
    <mergeCell ref="B8:B10"/>
    <mergeCell ref="C8:C10"/>
    <mergeCell ref="D8:D10"/>
    <mergeCell ref="E8:E10"/>
    <mergeCell ref="F8:F10"/>
    <mergeCell ref="N8:O8"/>
    <mergeCell ref="Q8:S8"/>
    <mergeCell ref="Q9:Q10"/>
    <mergeCell ref="K8:K10"/>
    <mergeCell ref="L8:L10"/>
    <mergeCell ref="M8:M10"/>
  </mergeCells>
  <pageMargins left="0.25" right="0.25" top="0.75" bottom="0.75" header="0.3" footer="0.3"/>
  <pageSetup paperSize="9" scale="5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8</vt:i4>
      </vt:variant>
    </vt:vector>
  </HeadingPairs>
  <TitlesOfParts>
    <vt:vector size="13" baseType="lpstr">
      <vt:lpstr>ANEXO 1</vt:lpstr>
      <vt:lpstr>Hoja1</vt:lpstr>
      <vt:lpstr>MCPP</vt:lpstr>
      <vt:lpstr>ANEXO 2</vt:lpstr>
      <vt:lpstr>ANEXO 3</vt:lpstr>
      <vt:lpstr>'ANEXO 1'!Área_de_impresión</vt:lpstr>
      <vt:lpstr>'ANEXO 2'!Área_de_impresión</vt:lpstr>
      <vt:lpstr>'ANEXO 3'!Área_de_impresión</vt:lpstr>
      <vt:lpstr>'ANEXO 1'!RMT</vt:lpstr>
      <vt:lpstr>'ANEXO 2'!RMT</vt:lpstr>
      <vt:lpstr>'ANEXO 3'!RMT</vt:lpstr>
      <vt:lpstr>'ANEXO 1'!Títulos_a_imprimir</vt:lpstr>
      <vt:lpstr>'ANEXO 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</dc:creator>
  <cp:lastModifiedBy>ERVING PONCE  ENRIQUE</cp:lastModifiedBy>
  <cp:lastPrinted>2024-11-26T22:07:03Z</cp:lastPrinted>
  <dcterms:created xsi:type="dcterms:W3CDTF">2017-03-10T16:59:51Z</dcterms:created>
  <dcterms:modified xsi:type="dcterms:W3CDTF">2024-11-26T23:59:56Z</dcterms:modified>
</cp:coreProperties>
</file>